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planter\Documents\FEB 2021\YEAR END\2023-24\"/>
    </mc:Choice>
  </mc:AlternateContent>
  <bookViews>
    <workbookView xWindow="0" yWindow="0" windowWidth="20490" windowHeight="7755"/>
  </bookViews>
  <sheets>
    <sheet name="YE Statement (School &amp; CC)" sheetId="2" r:id="rId1"/>
    <sheet name="School List" sheetId="7" state="hidden" r:id="rId2"/>
    <sheet name="VAT Reconciliation" sheetId="5" r:id="rId3"/>
    <sheet name="LA Close" sheetId="9" state="hidden" r:id="rId4"/>
    <sheet name="balances" sheetId="8" state="hidden" r:id="rId5"/>
  </sheets>
  <externalReferences>
    <externalReference r:id="rId6"/>
  </externalReferences>
  <definedNames>
    <definedName name="_xlnm.Print_Area" localSheetId="2">'VAT Reconciliation'!$A$1:$F$81</definedName>
    <definedName name="_xlnm.Print_Area" localSheetId="0">'YE Statement (School &amp; CC)'!$A$1:$K$455</definedName>
    <definedName name="QTR">[1]Sheet1!$B$110:$B$113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2" l="1"/>
  <c r="E59" i="8" l="1"/>
  <c r="D59" i="8"/>
  <c r="H59" i="8" l="1"/>
  <c r="G3" i="8" l="1"/>
  <c r="G4" i="8"/>
  <c r="D2" i="9" l="1"/>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I174" i="2" l="1"/>
  <c r="I186" i="2"/>
  <c r="N59" i="8" l="1"/>
  <c r="M59" i="8"/>
  <c r="L59" i="8"/>
  <c r="K59" i="8"/>
  <c r="J59" i="8"/>
  <c r="I59" i="8"/>
  <c r="G11" i="8" l="1"/>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0" i="8"/>
  <c r="G9" i="8"/>
  <c r="G8" i="8"/>
  <c r="G7" i="8"/>
  <c r="G6" i="8"/>
  <c r="G5" i="8"/>
  <c r="G2" i="8"/>
  <c r="G61" i="9" l="1"/>
  <c r="I36" i="2" l="1"/>
  <c r="I35" i="2"/>
  <c r="I34" i="2"/>
  <c r="D55" i="9" l="1"/>
  <c r="I25" i="2" l="1"/>
  <c r="I76" i="2" l="1"/>
  <c r="I17" i="9" l="1"/>
  <c r="I16" i="9"/>
  <c r="P20" i="8" l="1"/>
  <c r="P21" i="8"/>
  <c r="Q20" i="8"/>
  <c r="R20" i="8"/>
  <c r="R22" i="8" s="1"/>
  <c r="Q21" i="8"/>
  <c r="B5" i="8"/>
  <c r="B6" i="8"/>
  <c r="B7" i="8"/>
  <c r="B8" i="8"/>
  <c r="B49" i="8"/>
  <c r="B9" i="8"/>
  <c r="B3" i="8"/>
  <c r="B10" i="8"/>
  <c r="B11" i="8"/>
  <c r="B12" i="8"/>
  <c r="B13" i="8"/>
  <c r="B23" i="8"/>
  <c r="B53" i="8"/>
  <c r="B50" i="8"/>
  <c r="B14" i="8"/>
  <c r="B15" i="8"/>
  <c r="B16" i="8"/>
  <c r="B56" i="8"/>
  <c r="B57" i="8"/>
  <c r="B17" i="8"/>
  <c r="B18" i="8"/>
  <c r="B19" i="8"/>
  <c r="B20" i="8"/>
  <c r="B21" i="8"/>
  <c r="B22" i="8"/>
  <c r="P18" i="8" s="1"/>
  <c r="B24" i="8"/>
  <c r="B47" i="8"/>
  <c r="B25" i="8"/>
  <c r="B51" i="8"/>
  <c r="B26" i="8"/>
  <c r="B27" i="8"/>
  <c r="B28" i="8"/>
  <c r="B29" i="8"/>
  <c r="B30" i="8"/>
  <c r="B33" i="8"/>
  <c r="B35" i="8"/>
  <c r="B36" i="8"/>
  <c r="B37" i="8"/>
  <c r="B31" i="8"/>
  <c r="B38" i="8"/>
  <c r="B39" i="8"/>
  <c r="B40" i="8"/>
  <c r="B41" i="8"/>
  <c r="B42" i="8"/>
  <c r="B43" i="8"/>
  <c r="B44" i="8"/>
  <c r="B32" i="8"/>
  <c r="B52" i="8"/>
  <c r="B55" i="8"/>
  <c r="B45" i="8"/>
  <c r="B46" i="8"/>
  <c r="B2" i="8"/>
  <c r="B34" i="8"/>
  <c r="B48" i="8"/>
  <c r="B54" i="8"/>
  <c r="B4" i="8"/>
  <c r="C59" i="8"/>
  <c r="D60" i="8"/>
  <c r="E60" i="8"/>
  <c r="F59" i="8"/>
  <c r="S21" i="8" l="1"/>
  <c r="Q22" i="8"/>
  <c r="S20" i="8"/>
  <c r="S22" i="8" s="1"/>
  <c r="P22" i="8"/>
  <c r="G60" i="8"/>
  <c r="G64" i="9" s="1"/>
  <c r="G59" i="8"/>
  <c r="E64" i="9" s="1"/>
  <c r="H17" i="9" l="1"/>
  <c r="D50" i="9"/>
  <c r="D53" i="9"/>
  <c r="D58" i="9"/>
  <c r="H59" i="9"/>
  <c r="D56" i="9" l="1"/>
  <c r="H54" i="9"/>
  <c r="H41" i="9"/>
  <c r="G66" i="9"/>
  <c r="D46" i="9"/>
  <c r="F61" i="9"/>
  <c r="F62" i="9" s="1"/>
  <c r="D59" i="9"/>
  <c r="D54" i="9"/>
  <c r="D57" i="9"/>
  <c r="H25" i="9"/>
  <c r="H9" i="9"/>
  <c r="H58" i="9"/>
  <c r="H53" i="9"/>
  <c r="D49" i="9"/>
  <c r="D45" i="9"/>
  <c r="H33" i="9"/>
  <c r="H57" i="9"/>
  <c r="D47" i="9"/>
  <c r="D51" i="9"/>
  <c r="D48" i="9"/>
  <c r="H46" i="9"/>
  <c r="H45" i="9"/>
  <c r="H37" i="9"/>
  <c r="H29" i="9"/>
  <c r="H21" i="9"/>
  <c r="H13" i="9"/>
  <c r="H5" i="9"/>
  <c r="D52" i="9"/>
  <c r="H50" i="9"/>
  <c r="H49" i="9"/>
  <c r="E61" i="9"/>
  <c r="E66" i="9" s="1"/>
  <c r="H56" i="9"/>
  <c r="H52" i="9"/>
  <c r="H48" i="9"/>
  <c r="H44" i="9"/>
  <c r="H40" i="9"/>
  <c r="H36" i="9"/>
  <c r="H32" i="9"/>
  <c r="H28" i="9"/>
  <c r="H24" i="9"/>
  <c r="H20" i="9"/>
  <c r="H16" i="9"/>
  <c r="H12" i="9"/>
  <c r="H8" i="9"/>
  <c r="H4" i="9"/>
  <c r="H55" i="9"/>
  <c r="H51" i="9"/>
  <c r="H47" i="9"/>
  <c r="H43" i="9"/>
  <c r="H39" i="9"/>
  <c r="H35" i="9"/>
  <c r="H31" i="9"/>
  <c r="H27" i="9"/>
  <c r="H23" i="9"/>
  <c r="H19" i="9"/>
  <c r="H15" i="9"/>
  <c r="H11" i="9"/>
  <c r="H7" i="9"/>
  <c r="H3" i="9"/>
  <c r="H42" i="9"/>
  <c r="H38" i="9"/>
  <c r="H34" i="9"/>
  <c r="H30" i="9"/>
  <c r="H26" i="9"/>
  <c r="H22" i="9"/>
  <c r="H18" i="9"/>
  <c r="H14" i="9"/>
  <c r="H10" i="9"/>
  <c r="H6" i="9"/>
  <c r="H2" i="9"/>
  <c r="I3" i="2"/>
  <c r="F13" i="2" s="1"/>
  <c r="F85" i="2" s="1"/>
  <c r="F93" i="2" l="1"/>
  <c r="I93" i="2" s="1"/>
  <c r="D61" i="9"/>
  <c r="H61" i="9"/>
  <c r="H12" i="2"/>
  <c r="D88" i="2"/>
  <c r="J93" i="2" l="1"/>
  <c r="F92" i="2"/>
  <c r="F12" i="2"/>
  <c r="I12" i="2" s="1"/>
  <c r="I13" i="2"/>
  <c r="F109" i="2"/>
  <c r="F108" i="2"/>
  <c r="F107" i="2"/>
  <c r="F106" i="2"/>
  <c r="F98" i="2"/>
  <c r="F99" i="2"/>
  <c r="F100" i="2"/>
  <c r="B273" i="2" l="1"/>
  <c r="F38" i="2" l="1"/>
  <c r="C2" i="5"/>
  <c r="D24" i="5" l="1"/>
  <c r="D33" i="5"/>
  <c r="D32" i="5"/>
  <c r="D36" i="5" l="1"/>
  <c r="D34" i="5"/>
  <c r="D13" i="5"/>
  <c r="D26" i="5" s="1"/>
  <c r="D39" i="5" l="1"/>
  <c r="D50" i="5" s="1"/>
  <c r="D60" i="5" s="1"/>
  <c r="D64" i="5" s="1"/>
  <c r="C428" i="2"/>
  <c r="H450" i="2" l="1"/>
  <c r="D444" i="2"/>
  <c r="C444" i="2"/>
  <c r="H435" i="2"/>
  <c r="H419" i="2"/>
  <c r="C411" i="2"/>
  <c r="C410" i="2"/>
  <c r="H401" i="2"/>
  <c r="C393" i="2"/>
  <c r="C392" i="2"/>
  <c r="H380" i="2"/>
  <c r="C374" i="2"/>
  <c r="H366" i="2"/>
  <c r="D359" i="2"/>
  <c r="C359" i="2"/>
  <c r="D358" i="2"/>
  <c r="C358" i="2"/>
  <c r="H350" i="2"/>
  <c r="D344" i="2"/>
  <c r="C344" i="2"/>
  <c r="D343" i="2"/>
  <c r="C343" i="2"/>
  <c r="H335" i="2"/>
  <c r="D328" i="2"/>
  <c r="C328" i="2"/>
  <c r="D327" i="2"/>
  <c r="C327" i="2"/>
  <c r="D322" i="2"/>
  <c r="G226" i="2"/>
  <c r="C225" i="2"/>
  <c r="C224" i="2"/>
  <c r="C223" i="2"/>
  <c r="C222" i="2"/>
  <c r="C221" i="2"/>
  <c r="H444" i="2"/>
  <c r="H445" i="2" s="1"/>
  <c r="E26" i="5"/>
  <c r="D185" i="2"/>
  <c r="D184" i="2"/>
  <c r="D181" i="2"/>
  <c r="D428" i="2"/>
  <c r="H411" i="2"/>
  <c r="D173" i="2"/>
  <c r="C173" i="2"/>
  <c r="D172" i="2"/>
  <c r="C172" i="2"/>
  <c r="D171" i="2"/>
  <c r="C171" i="2"/>
  <c r="D170" i="2"/>
  <c r="C170" i="2"/>
  <c r="D411" i="2"/>
  <c r="I164" i="2"/>
  <c r="H410" i="2" s="1"/>
  <c r="D163" i="2"/>
  <c r="C163" i="2"/>
  <c r="D162" i="2"/>
  <c r="C162" i="2"/>
  <c r="D410" i="2"/>
  <c r="I156" i="2"/>
  <c r="H393" i="2" s="1"/>
  <c r="D155" i="2"/>
  <c r="C155" i="2"/>
  <c r="D154" i="2"/>
  <c r="C154" i="2"/>
  <c r="D153" i="2"/>
  <c r="C153" i="2"/>
  <c r="D393" i="2"/>
  <c r="I147" i="2"/>
  <c r="H392" i="2" s="1"/>
  <c r="H394" i="2" s="1"/>
  <c r="D146" i="2"/>
  <c r="C146" i="2"/>
  <c r="D145" i="2"/>
  <c r="C145" i="2"/>
  <c r="D144" i="2"/>
  <c r="C144" i="2"/>
  <c r="D143" i="2"/>
  <c r="C143" i="2"/>
  <c r="D142" i="2"/>
  <c r="C142" i="2"/>
  <c r="D141" i="2"/>
  <c r="C141" i="2"/>
  <c r="D392" i="2"/>
  <c r="D374" i="2"/>
  <c r="I126" i="2"/>
  <c r="D115" i="2"/>
  <c r="I110" i="2"/>
  <c r="H110" i="2"/>
  <c r="J109" i="2"/>
  <c r="J108" i="2"/>
  <c r="J107" i="2"/>
  <c r="J106" i="2"/>
  <c r="I101" i="2"/>
  <c r="J100" i="2"/>
  <c r="J99" i="2"/>
  <c r="J98" i="2"/>
  <c r="I80" i="2"/>
  <c r="I79" i="2"/>
  <c r="H81" i="2"/>
  <c r="H82" i="2" s="1"/>
  <c r="I78" i="2"/>
  <c r="I77" i="2"/>
  <c r="I75" i="2"/>
  <c r="I74" i="2"/>
  <c r="I73" i="2"/>
  <c r="I72" i="2"/>
  <c r="I71" i="2"/>
  <c r="I70" i="2"/>
  <c r="I69" i="2"/>
  <c r="I68" i="2"/>
  <c r="I67" i="2"/>
  <c r="I66" i="2"/>
  <c r="F81" i="2"/>
  <c r="I63" i="2"/>
  <c r="I62" i="2"/>
  <c r="I61" i="2"/>
  <c r="I60" i="2"/>
  <c r="I59" i="2"/>
  <c r="I58" i="2"/>
  <c r="I57" i="2"/>
  <c r="F64" i="2"/>
  <c r="I54" i="2"/>
  <c r="I53" i="2"/>
  <c r="I52" i="2"/>
  <c r="I51" i="2"/>
  <c r="I50" i="2"/>
  <c r="I49" i="2"/>
  <c r="I48" i="2"/>
  <c r="I47" i="2"/>
  <c r="I46" i="2"/>
  <c r="I45" i="2"/>
  <c r="I44" i="2"/>
  <c r="F55" i="2"/>
  <c r="I37" i="2"/>
  <c r="I33" i="2"/>
  <c r="H38" i="2"/>
  <c r="I31" i="2"/>
  <c r="I30" i="2"/>
  <c r="I29" i="2"/>
  <c r="I28" i="2"/>
  <c r="I27" i="2"/>
  <c r="I26" i="2"/>
  <c r="I24" i="2"/>
  <c r="I23" i="2"/>
  <c r="I22" i="2"/>
  <c r="I21" i="2"/>
  <c r="I20" i="2"/>
  <c r="I19" i="2"/>
  <c r="I18" i="2"/>
  <c r="H14" i="2"/>
  <c r="F14" i="2"/>
  <c r="D387" i="2"/>
  <c r="I130" i="2" l="1"/>
  <c r="H374" i="2"/>
  <c r="H375" i="2" s="1"/>
  <c r="H452" i="2"/>
  <c r="H428" i="2"/>
  <c r="H429" i="2" s="1"/>
  <c r="H437" i="2" s="1"/>
  <c r="H403" i="2"/>
  <c r="H382" i="2"/>
  <c r="I55" i="2"/>
  <c r="I64" i="2"/>
  <c r="H40" i="2"/>
  <c r="H85" i="2" s="1"/>
  <c r="H84" i="2" s="1"/>
  <c r="H86" i="2" s="1"/>
  <c r="I81" i="2"/>
  <c r="I32" i="2"/>
  <c r="H412" i="2"/>
  <c r="H421" i="2" s="1"/>
  <c r="F82" i="2"/>
  <c r="F84" i="2" s="1"/>
  <c r="F86" i="2" s="1"/>
  <c r="I14" i="2"/>
  <c r="H327" i="2" s="1"/>
  <c r="I17" i="2"/>
  <c r="I233" i="2" s="1"/>
  <c r="J110" i="2"/>
  <c r="F110" i="2"/>
  <c r="H359" i="2" s="1"/>
  <c r="I135" i="2"/>
  <c r="I190" i="2" s="1"/>
  <c r="D199" i="2"/>
  <c r="I38" i="2" l="1"/>
  <c r="H343" i="2" s="1"/>
  <c r="I194" i="2"/>
  <c r="I82" i="2"/>
  <c r="H358" i="2" s="1"/>
  <c r="H360" i="2" s="1"/>
  <c r="H368" i="2" s="1"/>
  <c r="F40" i="2"/>
  <c r="I205" i="2"/>
  <c r="I40" i="2" l="1"/>
  <c r="I84" i="2" s="1"/>
  <c r="I86" i="2" s="1"/>
  <c r="I208" i="2"/>
  <c r="E294" i="2"/>
  <c r="H101" i="2" l="1"/>
  <c r="F97" i="2"/>
  <c r="J97" i="2" s="1"/>
  <c r="J101" i="2" s="1"/>
  <c r="F101" i="2" l="1"/>
  <c r="H344" i="2" l="1"/>
  <c r="H345" i="2" s="1"/>
  <c r="H352" i="2" s="1"/>
  <c r="I94" i="2" l="1"/>
  <c r="I103" i="2" s="1"/>
  <c r="I113" i="2" s="1"/>
  <c r="H92" i="2" l="1"/>
  <c r="F94" i="2"/>
  <c r="H94" i="2" l="1"/>
  <c r="H103" i="2" s="1"/>
  <c r="H113" i="2" s="1"/>
  <c r="J92" i="2"/>
  <c r="J94" i="2" s="1"/>
  <c r="J103" i="2" s="1"/>
  <c r="H328" i="2"/>
  <c r="H329" i="2" s="1"/>
  <c r="H337" i="2" s="1"/>
  <c r="M85" i="2"/>
  <c r="M86" i="2" s="1"/>
  <c r="F103" i="2"/>
  <c r="F113" i="2" s="1"/>
  <c r="I192" i="2" s="1"/>
  <c r="E296" i="2" l="1"/>
  <c r="I206" i="2"/>
  <c r="I196" i="2"/>
  <c r="E293" i="2" l="1"/>
  <c r="F300" i="2" s="1"/>
  <c r="I197" i="2"/>
  <c r="F197" i="2" s="1"/>
  <c r="I207" i="2"/>
  <c r="I234" i="2" l="1"/>
  <c r="G228" i="2"/>
</calcChain>
</file>

<file path=xl/sharedStrings.xml><?xml version="1.0" encoding="utf-8"?>
<sst xmlns="http://schemas.openxmlformats.org/spreadsheetml/2006/main" count="923" uniqueCount="697">
  <si>
    <t>School Name</t>
  </si>
  <si>
    <t>Section A</t>
  </si>
  <si>
    <t>CFR Code</t>
  </si>
  <si>
    <t>Budget Headings</t>
  </si>
  <si>
    <t>Revenue Balances Brought Forward</t>
  </si>
  <si>
    <t>OB01</t>
  </si>
  <si>
    <t>Revenue Balances</t>
  </si>
  <si>
    <t>OB02</t>
  </si>
  <si>
    <t>A</t>
  </si>
  <si>
    <t>Total Revenue Balance B/Fwd</t>
  </si>
  <si>
    <t>Income</t>
  </si>
  <si>
    <t>I01</t>
  </si>
  <si>
    <t>Funds Delegated by the LEA</t>
  </si>
  <si>
    <t>I02</t>
  </si>
  <si>
    <t>Funding for Sixth Form Students</t>
  </si>
  <si>
    <t>I03</t>
  </si>
  <si>
    <t>I04</t>
  </si>
  <si>
    <t>I05</t>
  </si>
  <si>
    <t>I06</t>
  </si>
  <si>
    <t>Other Government Grants</t>
  </si>
  <si>
    <t>I07</t>
  </si>
  <si>
    <t xml:space="preserve">Other Grants and Payments Received </t>
  </si>
  <si>
    <t>I09</t>
  </si>
  <si>
    <t xml:space="preserve">Income from Catering </t>
  </si>
  <si>
    <t>I10</t>
  </si>
  <si>
    <t xml:space="preserve">Receipts from supply teacher insurance claims </t>
  </si>
  <si>
    <t>I11</t>
  </si>
  <si>
    <t xml:space="preserve">Receipts from other insurance claims </t>
  </si>
  <si>
    <t>I12</t>
  </si>
  <si>
    <t xml:space="preserve">Income from contributions to visits </t>
  </si>
  <si>
    <t>I13</t>
  </si>
  <si>
    <t xml:space="preserve">Donations and/ or voluntary funds </t>
  </si>
  <si>
    <t>I15</t>
  </si>
  <si>
    <t>I16</t>
  </si>
  <si>
    <t>I17</t>
  </si>
  <si>
    <t>B</t>
  </si>
  <si>
    <t>Total Revenue Income</t>
  </si>
  <si>
    <t>C</t>
  </si>
  <si>
    <t>Total Revenue Funds Available (A+B)</t>
  </si>
  <si>
    <t>Expenditure</t>
  </si>
  <si>
    <t>Staffing</t>
  </si>
  <si>
    <t>E01</t>
  </si>
  <si>
    <t>Teaching staff</t>
  </si>
  <si>
    <t>E02</t>
  </si>
  <si>
    <t>Supply teaching staff</t>
  </si>
  <si>
    <t>E03</t>
  </si>
  <si>
    <t>Education support staff</t>
  </si>
  <si>
    <t>E04</t>
  </si>
  <si>
    <t>Premises staff</t>
  </si>
  <si>
    <t>E05</t>
  </si>
  <si>
    <t>Administrative and clerical staff</t>
  </si>
  <si>
    <t>E06</t>
  </si>
  <si>
    <t>Catering staff</t>
  </si>
  <si>
    <t>E07</t>
  </si>
  <si>
    <t>Costs of other staff</t>
  </si>
  <si>
    <t>E08</t>
  </si>
  <si>
    <t>Indirect employee expenses</t>
  </si>
  <si>
    <t>E09</t>
  </si>
  <si>
    <t>E10</t>
  </si>
  <si>
    <t>Supply teacher insurance</t>
  </si>
  <si>
    <t>E11</t>
  </si>
  <si>
    <t>Staff related insurance</t>
  </si>
  <si>
    <t>Total</t>
  </si>
  <si>
    <t>Premises</t>
  </si>
  <si>
    <t>E12</t>
  </si>
  <si>
    <t>Building maintenance and improvement</t>
  </si>
  <si>
    <t>E13</t>
  </si>
  <si>
    <t>Grounds maintenance and improvement</t>
  </si>
  <si>
    <t>E14</t>
  </si>
  <si>
    <t>Cleaning and caretaking</t>
  </si>
  <si>
    <t>E15</t>
  </si>
  <si>
    <t>Water and sewerage</t>
  </si>
  <si>
    <t>E16</t>
  </si>
  <si>
    <t>Energy</t>
  </si>
  <si>
    <t>E17</t>
  </si>
  <si>
    <t>Rates</t>
  </si>
  <si>
    <t>E18</t>
  </si>
  <si>
    <t>Other occupation costs</t>
  </si>
  <si>
    <t>Supplies and Services</t>
  </si>
  <si>
    <t>E19</t>
  </si>
  <si>
    <t>Learning resources (not ICT equipment)</t>
  </si>
  <si>
    <t>E20</t>
  </si>
  <si>
    <t>ICT Learning resources</t>
  </si>
  <si>
    <t>E21</t>
  </si>
  <si>
    <t>Exam fees</t>
  </si>
  <si>
    <t>E22</t>
  </si>
  <si>
    <t>Administrative supplies</t>
  </si>
  <si>
    <t>E23</t>
  </si>
  <si>
    <t>E24</t>
  </si>
  <si>
    <t>Special facilities</t>
  </si>
  <si>
    <t>E25</t>
  </si>
  <si>
    <t>Catering supplies</t>
  </si>
  <si>
    <t>E26</t>
  </si>
  <si>
    <t>Agency supply teaching</t>
  </si>
  <si>
    <t>E27</t>
  </si>
  <si>
    <t xml:space="preserve">Bought in professional services - curriculum </t>
  </si>
  <si>
    <t>E29</t>
  </si>
  <si>
    <t>Loan interest</t>
  </si>
  <si>
    <t>E30</t>
  </si>
  <si>
    <t>Direct revenue financing (revenue contributions to capital)</t>
  </si>
  <si>
    <t>E31</t>
  </si>
  <si>
    <t>E32</t>
  </si>
  <si>
    <t>D</t>
  </si>
  <si>
    <t>Total Revenue Expenditure</t>
  </si>
  <si>
    <t>E</t>
  </si>
  <si>
    <t>Revenue Balance (C - D)</t>
  </si>
  <si>
    <t>Year End Balances Capital Analysis</t>
  </si>
  <si>
    <t>Capital Balances Brought Forward</t>
  </si>
  <si>
    <t>Devolved Formula Capital</t>
  </si>
  <si>
    <t>Variance (must be zero)</t>
  </si>
  <si>
    <t>Devolved Formula Capital balance</t>
  </si>
  <si>
    <t>Other capital balances</t>
  </si>
  <si>
    <t>F</t>
  </si>
  <si>
    <t>Total Capital Balance B/Fwd</t>
  </si>
  <si>
    <t>Capital Income</t>
  </si>
  <si>
    <t>CI01</t>
  </si>
  <si>
    <t xml:space="preserve">Capital income </t>
  </si>
  <si>
    <t>CI02</t>
  </si>
  <si>
    <t xml:space="preserve">Loans </t>
  </si>
  <si>
    <t>CI03</t>
  </si>
  <si>
    <t xml:space="preserve">Voluntary or Private income </t>
  </si>
  <si>
    <t>CI04</t>
  </si>
  <si>
    <t>Direct revenue financing (Revenue Contribution to Capital Outlay)</t>
  </si>
  <si>
    <t>G</t>
  </si>
  <si>
    <t>Total Capital Income</t>
  </si>
  <si>
    <t>H</t>
  </si>
  <si>
    <t>Capital Expenditure</t>
  </si>
  <si>
    <t>CE01</t>
  </si>
  <si>
    <t>Acquisition of land and existing buildings</t>
  </si>
  <si>
    <t>CE02</t>
  </si>
  <si>
    <t>New construction, conversion and renovation</t>
  </si>
  <si>
    <t>CE03</t>
  </si>
  <si>
    <t>Vehicles, plant, equipment and machinery</t>
  </si>
  <si>
    <t>CE04</t>
  </si>
  <si>
    <t>Information and communications technology</t>
  </si>
  <si>
    <t>I</t>
  </si>
  <si>
    <t xml:space="preserve">Total Capital Expenditure </t>
  </si>
  <si>
    <t>J</t>
  </si>
  <si>
    <t>Section B</t>
  </si>
  <si>
    <t>Bank Reconciliation</t>
  </si>
  <si>
    <t>Add cash (if any) paid into the account, not recorded on bank statement</t>
  </si>
  <si>
    <t>TOTAL</t>
  </si>
  <si>
    <t>VARIANCE (should be nil)</t>
  </si>
  <si>
    <t>Surplus / Deficit Carry Forward Calculation</t>
  </si>
  <si>
    <t>Less</t>
  </si>
  <si>
    <t>Description of Item</t>
  </si>
  <si>
    <t>£</t>
  </si>
  <si>
    <t>Of which is LBH</t>
  </si>
  <si>
    <t>Plus</t>
  </si>
  <si>
    <t>Cash in Hand (Petty Cash Balance at 31st March)</t>
  </si>
  <si>
    <t>Total Carry Forward</t>
  </si>
  <si>
    <t>Less Capital Carry Forward (from line J, Section A)</t>
  </si>
  <si>
    <t>Section C</t>
  </si>
  <si>
    <t>CONFIRMATION SHEET</t>
  </si>
  <si>
    <t>Provisional School Closing Balances (Dependent on sections A &amp; B reconciling)</t>
  </si>
  <si>
    <t xml:space="preserve">The School's total carry forward is provisionally </t>
  </si>
  <si>
    <t xml:space="preserve">Of this the School's CAPITAL carry forward is </t>
  </si>
  <si>
    <t>And the School's REVENUE carry forward is provisionally</t>
  </si>
  <si>
    <t>BO1 - Committed Revenue Balance i.e. that part of the balance that the school is holding to meet known future events</t>
  </si>
  <si>
    <t>Commitment Descriptions</t>
  </si>
  <si>
    <t>Total BO1 Commitments against Closing REVENUE Balance</t>
  </si>
  <si>
    <t>Total BO2 Uncommitted Closing REVENUE Balance</t>
  </si>
  <si>
    <t>School Year End Revenue Balance Reporting Requirements (Dependent on Sections A &amp; B reconciling)</t>
  </si>
  <si>
    <t>The schools REVENUE carry forward expressed as a % of the schools planned budget share is</t>
  </si>
  <si>
    <t>Headteacher Confirmation</t>
  </si>
  <si>
    <t>I confirm that the following documents are present</t>
  </si>
  <si>
    <t xml:space="preserve">Section A, B &amp; C </t>
  </si>
  <si>
    <t>Bank Reconciliation Statements</t>
  </si>
  <si>
    <t>Supporting evidence of all items of over £1,000 listed in parts 6,7,8 &amp; 9 of Section B</t>
  </si>
  <si>
    <t>Sections A+B reconcile (unreconciled cells will be highlighted in RED)</t>
  </si>
  <si>
    <t>Name</t>
  </si>
  <si>
    <t>Head Teacher</t>
  </si>
  <si>
    <t xml:space="preserve">Signed </t>
  </si>
  <si>
    <t>Date</t>
  </si>
  <si>
    <t xml:space="preserve">Controls Assurance Statement for </t>
  </si>
  <si>
    <t>(Head teacher)</t>
  </si>
  <si>
    <t>(Chair of Governing Body)</t>
  </si>
  <si>
    <t>(Chair of Finance Committee of Governing Body)</t>
  </si>
  <si>
    <t>Section D - Applicable to Schools Using the SIMS Accounting System Only</t>
  </si>
  <si>
    <t>Reconciliation of Year End Statement to School Accounting System</t>
  </si>
  <si>
    <t>Opening Balances</t>
  </si>
  <si>
    <t>Year End Statement</t>
  </si>
  <si>
    <t>Section</t>
  </si>
  <si>
    <t>Line</t>
  </si>
  <si>
    <t>Description</t>
  </si>
  <si>
    <t>Summary Trial balance</t>
  </si>
  <si>
    <t>Ledger Type</t>
  </si>
  <si>
    <t>RE</t>
  </si>
  <si>
    <t>Retained Earnings CR (+) / DR (-)</t>
  </si>
  <si>
    <t>FD</t>
  </si>
  <si>
    <t>Fund CR (+) / DR (-)</t>
  </si>
  <si>
    <t>Variance (should be zero)</t>
  </si>
  <si>
    <t>IN</t>
  </si>
  <si>
    <t>Income CR (+) / DR (-)</t>
  </si>
  <si>
    <t>ES</t>
  </si>
  <si>
    <t>Salary Expenditure CR (+) / DR (-)</t>
  </si>
  <si>
    <t>EX</t>
  </si>
  <si>
    <t>Expenditure CR (+) / DR (-)</t>
  </si>
  <si>
    <t>Bank</t>
  </si>
  <si>
    <t>BK</t>
  </si>
  <si>
    <t>Bank CR (-) / DR (+)</t>
  </si>
  <si>
    <t>Creditors</t>
  </si>
  <si>
    <t>CC</t>
  </si>
  <si>
    <t>Creditor Control Account CR (+) / DR (-)</t>
  </si>
  <si>
    <t>LS</t>
  </si>
  <si>
    <t>Liability CR (+) / DR (-)</t>
  </si>
  <si>
    <t>Continued</t>
  </si>
  <si>
    <t>Debtors</t>
  </si>
  <si>
    <t>AO</t>
  </si>
  <si>
    <t>Asset CR (-) / DR (+)</t>
  </si>
  <si>
    <t>DC</t>
  </si>
  <si>
    <t>Debtors Control Account CR (-) / DR (+)</t>
  </si>
  <si>
    <t>VAT Debtor</t>
  </si>
  <si>
    <t>VI</t>
  </si>
  <si>
    <t>VAT Input DR (+) / CR (-)</t>
  </si>
  <si>
    <t>VO</t>
  </si>
  <si>
    <t>VAT Output DR (+) / CR (-)</t>
  </si>
  <si>
    <t>Petty Cash</t>
  </si>
  <si>
    <t>PC</t>
  </si>
  <si>
    <t>Petty cash DR (+) / CR (-)</t>
  </si>
  <si>
    <t>If variances have been highlighted above and you are unsure as to what action to take please contact the Schools Support Team as soon as possible.</t>
  </si>
  <si>
    <t>Children's Centre</t>
  </si>
  <si>
    <t>Total Year End Balances</t>
  </si>
  <si>
    <t>Funding for Minority Ethnic Pupils</t>
  </si>
  <si>
    <t>OB03</t>
  </si>
  <si>
    <t>Total Capital Funds Available</t>
  </si>
  <si>
    <t>Capital Balance (H - I)</t>
  </si>
  <si>
    <t>Children's Centre Balance</t>
  </si>
  <si>
    <t>The carry forward for the Children's Centre is</t>
  </si>
  <si>
    <t>BO2 - Uncommitted Revenue Balance i.e. what the school is holding a contingency for unforeseen or unplanned events or holding pending allocation.</t>
  </si>
  <si>
    <t xml:space="preserve">Please list in the box below commitments against the schools closing revenue balance.  </t>
  </si>
  <si>
    <t>The governing body is responsible for ensuring that the school:</t>
  </si>
  <si>
    <t>Date_______________</t>
  </si>
  <si>
    <t>Pupil Premium</t>
  </si>
  <si>
    <t>Additional Grants for Schools</t>
  </si>
  <si>
    <t>Stormont House</t>
  </si>
  <si>
    <t>-  Our most recent self-evaluation of the internal controls undertaken</t>
  </si>
  <si>
    <t>Community focused school revenue balances</t>
  </si>
  <si>
    <t>B06</t>
  </si>
  <si>
    <t>B01/2</t>
  </si>
  <si>
    <t>School Revenue Balance Uncommitted (B01) / Committed (B02)</t>
  </si>
  <si>
    <t>Communityl Revenue Balances</t>
  </si>
  <si>
    <t>High Needs Top Up funding</t>
  </si>
  <si>
    <t>Other insurance premiums (all schools must have liabilities Insurance)</t>
  </si>
  <si>
    <t>Staff development and training</t>
  </si>
  <si>
    <t>Community focused school staff costs</t>
  </si>
  <si>
    <t>Community focused school costs</t>
  </si>
  <si>
    <t>Pupil focused extended school funding and/or grants</t>
  </si>
  <si>
    <t>Community focused school funding and/or grants (not from Delegated budget)</t>
  </si>
  <si>
    <t>Community focused school facilities income</t>
  </si>
  <si>
    <t>(B03)</t>
  </si>
  <si>
    <t>(B05)</t>
  </si>
  <si>
    <t>*</t>
  </si>
  <si>
    <t xml:space="preserve">* </t>
  </si>
  <si>
    <t>The system of internal control has been developed and is co-ordinated by the Head teacher.  It aims to provide as much assurance as is reasonably possible (not absolute assurance) that assets are safeguarded, transactions are properly authorised and recorded and that material errors or irregularities are either prevented or can be detected promptly.</t>
  </si>
  <si>
    <t>Our overview of the effectiveness of the systems of internal control is informed by:</t>
  </si>
  <si>
    <t>-  The most recent report of the school’s internal auditor</t>
  </si>
  <si>
    <t>-  Our regular scrutiny of financial and other performance monitoring data</t>
  </si>
  <si>
    <t>SCHOOL:</t>
  </si>
  <si>
    <t>YEAR:</t>
  </si>
  <si>
    <t>PERIOD 12</t>
  </si>
  <si>
    <t>ANALYSIS</t>
  </si>
  <si>
    <t>Trial Balance</t>
  </si>
  <si>
    <t>(1)</t>
  </si>
  <si>
    <t xml:space="preserve">Copy from p12 trial balance </t>
  </si>
  <si>
    <t>(2)</t>
  </si>
  <si>
    <t>BAL O/S PER TRIAL BALANCE</t>
  </si>
  <si>
    <t>OUTSTANDING SUBMITTALS</t>
  </si>
  <si>
    <t>(3)</t>
  </si>
  <si>
    <t>SUBMITTAL O/S</t>
  </si>
  <si>
    <t>DIFFERENCE (TB Over/(Under)</t>
  </si>
  <si>
    <t>NOTE</t>
  </si>
  <si>
    <t>(4)</t>
  </si>
  <si>
    <t>Year End Reconciliation</t>
  </si>
  <si>
    <t>i</t>
  </si>
  <si>
    <t>Trial Balance, Total VI</t>
  </si>
  <si>
    <t>ii</t>
  </si>
  <si>
    <t>less Total VO</t>
  </si>
  <si>
    <t>iii</t>
  </si>
  <si>
    <t xml:space="preserve">Bal C/F </t>
  </si>
  <si>
    <t>iv</t>
  </si>
  <si>
    <t>v</t>
  </si>
  <si>
    <t>Difference C/F (TB (under)/over)</t>
  </si>
  <si>
    <t>vi</t>
  </si>
  <si>
    <t>vii</t>
  </si>
  <si>
    <t>less Net VAT on Period 12 Cashbook Journals</t>
  </si>
  <si>
    <t>Historical difference (to be adjusted if considered immaterial)</t>
  </si>
  <si>
    <t>(5)</t>
  </si>
  <si>
    <t>Journals to Adjust</t>
  </si>
  <si>
    <t>If trial balance over (positive figure) and if immaterial</t>
  </si>
  <si>
    <t>Journal 1 (VAT Reimbursement journal)</t>
  </si>
  <si>
    <t>Dr Bank</t>
  </si>
  <si>
    <t>Cr AAH</t>
  </si>
  <si>
    <t>Journal 2 (Cashbook journal)</t>
  </si>
  <si>
    <t>Dr. E19 (say, optional)</t>
  </si>
  <si>
    <t>Cr. Bank</t>
  </si>
  <si>
    <t>If trial balance under (negative figure) and if immaterial</t>
  </si>
  <si>
    <t>Dr AAH</t>
  </si>
  <si>
    <t>Cr Bank</t>
  </si>
  <si>
    <t>Dr. Bank</t>
  </si>
  <si>
    <t>Cr. E19 (say, optional)</t>
  </si>
  <si>
    <t>(6)</t>
  </si>
  <si>
    <t>Then reconcile to ensure that there is a nil effect on the Cashbook balance</t>
  </si>
  <si>
    <t>Select school from list</t>
  </si>
  <si>
    <t>Baden-Powell School</t>
  </si>
  <si>
    <t>Benthal Primary School</t>
  </si>
  <si>
    <t>Berger Primary School</t>
  </si>
  <si>
    <t>Betty Layward Primary School</t>
  </si>
  <si>
    <t>Brook Community Primary School</t>
  </si>
  <si>
    <t>Cardinal Pole RC School</t>
  </si>
  <si>
    <t>Clapton Girls' Academy</t>
  </si>
  <si>
    <t>Colvestone Primary School</t>
  </si>
  <si>
    <t>Daubeney Primary School</t>
  </si>
  <si>
    <t>De Beauvoir Primary School</t>
  </si>
  <si>
    <t>Gainsborough Primary School</t>
  </si>
  <si>
    <t>Gayhurst Primary School</t>
  </si>
  <si>
    <t>Grasmere JM&amp;I School</t>
  </si>
  <si>
    <t>Hackney Free and Parochial Church of England Secondary School</t>
  </si>
  <si>
    <t>Haggerston School</t>
  </si>
  <si>
    <t>Harrington Hill Primary School</t>
  </si>
  <si>
    <t>Holmleigh Primary School</t>
  </si>
  <si>
    <t>Holy Trinity Church of England Primary School</t>
  </si>
  <si>
    <t>Hoxton Garden Primary School</t>
  </si>
  <si>
    <t>Ickburgh Special School</t>
  </si>
  <si>
    <t>Jubilee Primary School</t>
  </si>
  <si>
    <t>Lauriston Primary School</t>
  </si>
  <si>
    <t>London Fields Primary School</t>
  </si>
  <si>
    <t>Lubavitch Girls Primary School</t>
  </si>
  <si>
    <t>Mandeville Primary School</t>
  </si>
  <si>
    <t>Millfields Community Primary School</t>
  </si>
  <si>
    <t>Morningside Primary School</t>
  </si>
  <si>
    <t>Nightingale Primary School</t>
  </si>
  <si>
    <t>Northwold Primary School</t>
  </si>
  <si>
    <t>Our Lady &amp; ST Joseph JMI School</t>
  </si>
  <si>
    <t>Parkwood Primary School</t>
  </si>
  <si>
    <t>Princess May Primary School</t>
  </si>
  <si>
    <t>Queensbridge Infants School</t>
  </si>
  <si>
    <t>Randal Cremer JMI School</t>
  </si>
  <si>
    <t>Rushmore Primary School</t>
  </si>
  <si>
    <t>Saint Dominic's RC Primary School</t>
  </si>
  <si>
    <t>Sebright Primary School</t>
  </si>
  <si>
    <t>Shacklewell Community Primary School</t>
  </si>
  <si>
    <t>Simon Marks Primary School</t>
  </si>
  <si>
    <t>Sir Thomas Abney Primary School</t>
  </si>
  <si>
    <t>Southwold Primary School</t>
  </si>
  <si>
    <t>Springfield Community Primary School</t>
  </si>
  <si>
    <t>St. John &amp; St. James CofE Primary School</t>
  </si>
  <si>
    <t>St. John of Jerusalem CE Primary School</t>
  </si>
  <si>
    <t>ST. John The Baptist Primary School</t>
  </si>
  <si>
    <t>St. Mary's CofE Primary School</t>
  </si>
  <si>
    <t>St. Matthias Primary School</t>
  </si>
  <si>
    <t>St. Monica's RC Primary School</t>
  </si>
  <si>
    <t>St. Pauls With St. Michaels Primary Scho</t>
  </si>
  <si>
    <t>St. Scholastica's RC Primary School</t>
  </si>
  <si>
    <t>Stoke Newington School</t>
  </si>
  <si>
    <t>Thomas Fairchild Community School</t>
  </si>
  <si>
    <t>Shoreditch Park Primary School</t>
  </si>
  <si>
    <t>William Patten Primary School</t>
  </si>
  <si>
    <t>Woodberry Down Community Primary School</t>
  </si>
  <si>
    <t>Yesodey Hatorah Secondary Girls School</t>
  </si>
  <si>
    <t>Comet Nursery</t>
  </si>
  <si>
    <t>Wentworth Nursery</t>
  </si>
  <si>
    <t>New Regents College</t>
  </si>
  <si>
    <t>Lubavitch Junior Boys</t>
  </si>
  <si>
    <t>Lubavitch Senior Girls</t>
  </si>
  <si>
    <t>The Garden</t>
  </si>
  <si>
    <t>The Urswick</t>
  </si>
  <si>
    <t>St John and St James</t>
  </si>
  <si>
    <t>Millfields</t>
  </si>
  <si>
    <t>Wentworth</t>
  </si>
  <si>
    <t>St John of Jerusalem P7</t>
  </si>
  <si>
    <t>Baptist P7</t>
  </si>
  <si>
    <t>St Marys P7</t>
  </si>
  <si>
    <t>Stormont House P7</t>
  </si>
  <si>
    <t>Cardinal Pole</t>
  </si>
  <si>
    <t>Benthal</t>
  </si>
  <si>
    <t>automatically taken from Statement tab</t>
  </si>
  <si>
    <t>The remaining difference on the year end spread sheet, should now only be the sum of any VAT posted on period 12 bank reconciliation, which post the expenditure or income to period 12 trial balance, but the VAT will appear on period 1 VAT report in the next year. If no such transactions done, then there should be no difference.</t>
  </si>
  <si>
    <t>(ensure that all reimbursements were processed as VAT Reimbursment Journals and reconciled to actual Submittals)</t>
  </si>
  <si>
    <t xml:space="preserve">less Total Unpaid Submittals accrued </t>
  </si>
  <si>
    <t>Go to new year, period 1 and print "VAT Full Report" This should show VAT processed in P12 of the closing year:</t>
  </si>
  <si>
    <t>Copy from printing  VAT full report, from period 1 of the new year 
(confirm "no" after printing)</t>
  </si>
  <si>
    <t>If material, investigation required to identify reason for the difference eg unclaimed submittal, error in posting reimbursements etc.</t>
  </si>
  <si>
    <t>NativeId</t>
  </si>
  <si>
    <t>Reference</t>
  </si>
  <si>
    <t>OB01   Revenue Balances</t>
  </si>
  <si>
    <t>OB02  Community focused school revenue balances</t>
  </si>
  <si>
    <t>OB03  Other Capital Balances</t>
  </si>
  <si>
    <t>closing balance equivalent code</t>
  </si>
  <si>
    <t>B01 &amp; B02</t>
  </si>
  <si>
    <t>B03 &amp; B05</t>
  </si>
  <si>
    <t xml:space="preserve">Other Capital </t>
  </si>
  <si>
    <t>* The unreconciled items listing of the bank reconciliation DOES NOT include any cheques issued after 31st March</t>
  </si>
  <si>
    <t>* The school's accounting system has been updated to included the year end adjustements reported in Section B of this return.</t>
  </si>
  <si>
    <t>* Schools should check this breakdown (between committed &amp; uncommitted) is reflected in the school's CFR statement, loaded at year end onto the Secure</t>
  </si>
  <si>
    <t>continued</t>
  </si>
  <si>
    <t>(Signed)___________________________________________</t>
  </si>
  <si>
    <t xml:space="preserve">After completion of P12 Bank Reconciliation:  </t>
  </si>
  <si>
    <t>DFE Number</t>
  </si>
  <si>
    <t>revenue</t>
  </si>
  <si>
    <t>capital</t>
  </si>
  <si>
    <t>2042120</t>
  </si>
  <si>
    <t>COLVESTONE PRIMARY SCHOOL</t>
  </si>
  <si>
    <t>2042592</t>
  </si>
  <si>
    <t>THOMAS FAIRCHILD COMMUNITY SCHOOL</t>
  </si>
  <si>
    <t>2042534</t>
  </si>
  <si>
    <t>GAYHURST PRIMARY SCHOOL</t>
  </si>
  <si>
    <t>2042779</t>
  </si>
  <si>
    <t>2042896</t>
  </si>
  <si>
    <t>MANDEVILLE PRIMARY SCHOOL</t>
  </si>
  <si>
    <t>2042150</t>
  </si>
  <si>
    <t>DAUBENEY PRIMARY SCHOOL</t>
  </si>
  <si>
    <t>2042539</t>
  </si>
  <si>
    <t>SEBRIGHT PRIMARY SCHOOL</t>
  </si>
  <si>
    <t>2042376</t>
  </si>
  <si>
    <t>LAURISTON PRIMARY SCHOOL</t>
  </si>
  <si>
    <t>2042155</t>
  </si>
  <si>
    <t>DE BEAUVOIR PRIMARY SCHOOL</t>
  </si>
  <si>
    <t>2042238</t>
  </si>
  <si>
    <t>GAINSBOROUGH PRIMARY SCHOOL</t>
  </si>
  <si>
    <t>2043358</t>
  </si>
  <si>
    <t>HOLY TRINITY CofE PRIMARY SCHOOL</t>
  </si>
  <si>
    <t>2042431</t>
  </si>
  <si>
    <t>MORNINGSIDE PRIMARY SCHOOL</t>
  </si>
  <si>
    <t>2043666</t>
  </si>
  <si>
    <t>SPRINGFIELD COMMUNITY PRIMARY SCHOOL</t>
  </si>
  <si>
    <t>2043000</t>
  </si>
  <si>
    <t>ST. JOHN &amp; ST. JAMES CofE PRIMARY SCHOOL</t>
  </si>
  <si>
    <t>2043458</t>
  </si>
  <si>
    <t>ST. JOHN THE BAPTIST PRIMARY SCHOOL</t>
  </si>
  <si>
    <t>2043543</t>
  </si>
  <si>
    <t>ST. MATTHIAS PRIMARY SCHOOL</t>
  </si>
  <si>
    <t>2042861</t>
  </si>
  <si>
    <t>BADEN POWELL PRIMARY SCHOOL</t>
  </si>
  <si>
    <t>2042872</t>
  </si>
  <si>
    <t>BENTHAL PRIMARY SCHOOL</t>
  </si>
  <si>
    <t>2042048</t>
  </si>
  <si>
    <t>BERGER PRIMARY SCHOOL</t>
  </si>
  <si>
    <t>2042899</t>
  </si>
  <si>
    <t>BETTY LAYWARD PRIMARY SCHOOL</t>
  </si>
  <si>
    <t>2042856</t>
  </si>
  <si>
    <t>GRASMERE JM&amp;I SCHOOL</t>
  </si>
  <si>
    <t>2042862</t>
  </si>
  <si>
    <t>HARRINGTON HILL PRIMARY SCHOOL</t>
  </si>
  <si>
    <t>2042863</t>
  </si>
  <si>
    <t>HOLMLEIGH PRIMARY SCHOOL</t>
  </si>
  <si>
    <t>2042859</t>
  </si>
  <si>
    <t>JUBILEE PRIMARY SCHOOL</t>
  </si>
  <si>
    <t>2042388</t>
  </si>
  <si>
    <t>LONDON FIELDS PRIMARY SCHOOL</t>
  </si>
  <si>
    <t>2042421</t>
  </si>
  <si>
    <t>MILLFIELDS COMMUNITY PRIMARY SCHOOL</t>
  </si>
  <si>
    <t>2042860</t>
  </si>
  <si>
    <t>NIGHTINGALE PRIMARY SCHOOL</t>
  </si>
  <si>
    <t>2043371</t>
  </si>
  <si>
    <t>OUR LADY &amp; ST JOSEPH JMI SCHOOL</t>
  </si>
  <si>
    <t>2042865</t>
  </si>
  <si>
    <t>PARKWOOD PRIMARY SCHOOL</t>
  </si>
  <si>
    <t>2042532</t>
  </si>
  <si>
    <t>PRINCESS MAY PRIMARY SCHOOL</t>
  </si>
  <si>
    <t>2042487</t>
  </si>
  <si>
    <t>QUEENSBRIDGE INFANTS SCHOOL</t>
  </si>
  <si>
    <t>2042489</t>
  </si>
  <si>
    <t>RANDAL CREMER JMI SCHOOL</t>
  </si>
  <si>
    <t>2042533</t>
  </si>
  <si>
    <t>RUSHMORE PRIMARY SCHOOL</t>
  </si>
  <si>
    <t>2042900</t>
  </si>
  <si>
    <t>SAINT DOMINIC'S RC PRIMARY SCHOOL</t>
  </si>
  <si>
    <t>2043659</t>
  </si>
  <si>
    <t>SAINT SCHOLASTICA'S RC PRIMARY SCHOOL</t>
  </si>
  <si>
    <t>2042636</t>
  </si>
  <si>
    <t>SHOREDITCH PARK PRIMARY</t>
  </si>
  <si>
    <t>2043663</t>
  </si>
  <si>
    <t>SIMON MARKS PRIMARY SCHOOL</t>
  </si>
  <si>
    <t>2042795</t>
  </si>
  <si>
    <t>SIR THOMAS ABNEY PRIMARY SCHOOL</t>
  </si>
  <si>
    <t>2043616</t>
  </si>
  <si>
    <t>ST. JOHN OF JERUSALEM CE PRIMARY SCHOOL</t>
  </si>
  <si>
    <t>2043618</t>
  </si>
  <si>
    <t>ST. MARY'S CofE PRIMARY SCHOOL</t>
  </si>
  <si>
    <t>2043553</t>
  </si>
  <si>
    <t>ST. MONICA'S RC PRIMARY SCHOOL</t>
  </si>
  <si>
    <t>2043572</t>
  </si>
  <si>
    <t>ST. PAULS WITH ST. MICHAELS PRIMARY SCHO</t>
  </si>
  <si>
    <t>2042615</t>
  </si>
  <si>
    <t>2042897</t>
  </si>
  <si>
    <t>WILLIAM PATTEN PRIMARY SCHOOL</t>
  </si>
  <si>
    <t>CARDINAL POLE RC SCHOOL</t>
  </si>
  <si>
    <t>HAGGERSTON SCHOOL</t>
  </si>
  <si>
    <t>STOKE NEWINGTON SECONDARY SCHOOL</t>
  </si>
  <si>
    <t>THE URSWICK SCHOOL</t>
  </si>
  <si>
    <t>YESODEY HATORAH SECONDARY GIRLS SCHOOL</t>
  </si>
  <si>
    <t>2041051</t>
  </si>
  <si>
    <t>COMET NURSERY SCHOOL</t>
  </si>
  <si>
    <t>2041008</t>
  </si>
  <si>
    <t>WENTWORTH NURSERY SCHOOL</t>
  </si>
  <si>
    <t>ICKBURGH SCHOOL</t>
  </si>
  <si>
    <t>THE GARDEN SCHOOL</t>
  </si>
  <si>
    <t>NEW REGENTS COLLEGE</t>
  </si>
  <si>
    <t>STORMONT HOUSE SCHOOL</t>
  </si>
  <si>
    <t>VIRIDIS FEDERATION</t>
  </si>
  <si>
    <t>NEW WAVE FEDERATION</t>
  </si>
  <si>
    <t>check</t>
  </si>
  <si>
    <r>
      <rPr>
        <b/>
        <sz val="10"/>
        <rFont val="Arial"/>
        <family val="2"/>
      </rPr>
      <t xml:space="preserve">School </t>
    </r>
    <r>
      <rPr>
        <b/>
        <sz val="9"/>
        <rFont val="Arial"/>
        <family val="2"/>
      </rPr>
      <t xml:space="preserve">
(Excl'g Children's Centre)</t>
    </r>
  </si>
  <si>
    <t>DFE record</t>
  </si>
  <si>
    <t>LA totals</t>
  </si>
  <si>
    <t>Difference</t>
  </si>
  <si>
    <t>la CLOSING</t>
  </si>
  <si>
    <t>dfe CLOSING</t>
  </si>
  <si>
    <t>REV</t>
  </si>
  <si>
    <t>CAPITAL</t>
  </si>
  <si>
    <t>cc</t>
  </si>
  <si>
    <t>lnichols@kingsmead.hackney.sch.uk</t>
  </si>
  <si>
    <t>NReid@newwavefederation.co.uk</t>
  </si>
  <si>
    <t>jthomas@sebright.hackney.sch.uk</t>
  </si>
  <si>
    <t>cking@colvestone.hackney.sch.uk</t>
  </si>
  <si>
    <t>RDavie@vs.hackney.sch.uk</t>
  </si>
  <si>
    <t>MMollineau@baden-powell.hackney.sch.uk</t>
  </si>
  <si>
    <t>AJassim@benthal.hackney.sch.uk</t>
  </si>
  <si>
    <t>Lovette.Ryvers-Lawrence@berger.hackney.sch.uk</t>
  </si>
  <si>
    <t>RDay@bettylayward.hackney.sch.uk</t>
  </si>
  <si>
    <t>SLakhanpall@colvestone.hackney.sch.uk</t>
  </si>
  <si>
    <t>JShamji@daubeney.hackney.sch.uk</t>
  </si>
  <si>
    <t>finance@debeauvoir.hackney.sch.uk&gt;</t>
  </si>
  <si>
    <t>Finance@gainsborough.hackney.sch.uk</t>
  </si>
  <si>
    <t>CMalcolm@gayhurst.hackney.sch.uk</t>
  </si>
  <si>
    <t>Goztok@grasmere.hackney.sch.uk</t>
  </si>
  <si>
    <t>ADeDominicis@harringtonhill.hackney.sch.uk</t>
  </si>
  <si>
    <t>Asha.Tailor@learningtrust.co.uk</t>
  </si>
  <si>
    <t>KPayne@holytrinity.hackney.sch.uk</t>
  </si>
  <si>
    <t>KJoseph@jubilee.hackney.sch.uk</t>
  </si>
  <si>
    <t>Lgroom@Lauriston.hackney.sch.uk</t>
  </si>
  <si>
    <t>NAlChamaa@londonfields.hackney.sch.uk</t>
  </si>
  <si>
    <t>santoniazzi@millfields.hackney.sch.uk</t>
  </si>
  <si>
    <t>finance@morningside.hackney.sch.uk</t>
  </si>
  <si>
    <t>CSashidharan@nightingale.hackney.sch.uk</t>
  </si>
  <si>
    <t>TOHagan@olsj.hackney.sch.uk</t>
  </si>
  <si>
    <t>MBernard@parkwood.hackney.sch.uk</t>
  </si>
  <si>
    <t>Sipho.Mabaso@princessmay.hackney.sch.uk</t>
  </si>
  <si>
    <t>Tcullen@queensbridge.hackney.sch.uk</t>
  </si>
  <si>
    <t>CDay@randalcremer.hackney.sch.uk</t>
  </si>
  <si>
    <t>VBrowne@rushmore.hackney.sch.uk</t>
  </si>
  <si>
    <t>angusconsultancy@icloud.com</t>
  </si>
  <si>
    <t>Ebrady@st-scholasticas.hackney.sch.uk</t>
  </si>
  <si>
    <t>Csamuel@sebright.hackney.sch.uk</t>
  </si>
  <si>
    <t>gcaton@shoreditchpark.hackney.sch.uk</t>
  </si>
  <si>
    <t>Cwasylenczuk@sirthomasabney.hackney.sch.uk</t>
  </si>
  <si>
    <t xml:space="preserve">JNash@springfield.hackney.sch.uk </t>
  </si>
  <si>
    <t xml:space="preserve">NLawrence@johnjames.hackney.sch.uk </t>
  </si>
  <si>
    <t>YWhelan@st-john.hackney.sch.uk</t>
  </si>
  <si>
    <t>HGoldman@st-marys.hackney.sch.uk</t>
  </si>
  <si>
    <t>Angela.Belcher@st-matthias.hackney.sch.uk</t>
  </si>
  <si>
    <t>Ebart-Williams@st-monicas.hackney.sch.uk</t>
  </si>
  <si>
    <t>Pcutmore@spsm.hackney.sch.uk</t>
  </si>
  <si>
    <t>ssolicari@tyssen.hackney.sch.uk</t>
  </si>
  <si>
    <t>dfaucher@williampatten.hackney.sch.uk</t>
  </si>
  <si>
    <t>barbaranewman@cardinalpole.co.uk</t>
  </si>
  <si>
    <t>ilias.avramidis@haggerston.hackney.sch.uk</t>
  </si>
  <si>
    <t>DLambe@ourladys.hackney.sch.uk</t>
  </si>
  <si>
    <t>DWOOD@theurswickschool.co.uk</t>
  </si>
  <si>
    <t>Finance@Yesodeyhatorah.org</t>
  </si>
  <si>
    <t>Admin-Comet@comet.hackney.sch.uk</t>
  </si>
  <si>
    <t>Lpurcell@wentworth.hackney.sch.uk</t>
  </si>
  <si>
    <t>BFincham@ickburgh.hackney.sch.uk</t>
  </si>
  <si>
    <t>DSinclair@thegarden.hackney.sch.uk</t>
  </si>
  <si>
    <t>finance@stormonthouse.hackney.sch.uk</t>
  </si>
  <si>
    <t>ssmith@baden-powell.hackney.sch.uk</t>
  </si>
  <si>
    <t>ldrew@Benthal.hackney.sch.uk</t>
  </si>
  <si>
    <t>ygleason@berger.hackney.sch.uk</t>
  </si>
  <si>
    <t>JBailey@bettylayward.hackney.sch.uk</t>
  </si>
  <si>
    <t>RMackenzie@debeauvoir.hackney.sch.uk</t>
  </si>
  <si>
    <t>jclark@johnjames.hackney.sch.uk</t>
  </si>
  <si>
    <t>nmallender@grasmere.hackney.sch.uk</t>
  </si>
  <si>
    <t>kbarrett@harringtonhill.hackney.sch.uk</t>
  </si>
  <si>
    <t>kward@holmleigh.hackney.sch.uk</t>
  </si>
  <si>
    <t>ybarnett@holytrinity.hackney.sch.uk</t>
  </si>
  <si>
    <t>Nhewins@jubilee.hackney.sch.uk</t>
  </si>
  <si>
    <t>CTyson@londonfields.hackney.sch.uk</t>
  </si>
  <si>
    <t>klaw@williampatten.hackney.sch.uk</t>
  </si>
  <si>
    <t xml:space="preserve">janeheffernan@cardinalpole.co.uk </t>
  </si>
  <si>
    <t>jmcdonald@ourladys.hackney.sch.uk</t>
  </si>
  <si>
    <t>zehra.jaffer@sns.hackney.sch.uk</t>
  </si>
  <si>
    <t>RBROWN@theurswickschool.co.uk</t>
  </si>
  <si>
    <t>LClarke@comet.hackney.sch.uk</t>
  </si>
  <si>
    <t>BHassan@wentworth.hackney.sch.uk</t>
  </si>
  <si>
    <t>JSieber@ickburgh.hackney.sch.uk</t>
  </si>
  <si>
    <t>KKhan@thegarden.hackney.sch.uk</t>
  </si>
  <si>
    <t>KMcDonnell@stormonthouse.hackney.sch.uk</t>
  </si>
  <si>
    <t>jbetsworth@millfields.hackney.sch.uk</t>
  </si>
  <si>
    <t>Jtaylor@morningside.hackney.sch.uk</t>
  </si>
  <si>
    <t>ahopper@nightingale.hackney.sch.uk</t>
  </si>
  <si>
    <t>sflood@olsj.hackney.sch.uk</t>
  </si>
  <si>
    <t>PThomas@parkwood.hackney.sch.uk</t>
  </si>
  <si>
    <t>Kevin.Reynolds@princessmay.hackney.sch.uk</t>
  </si>
  <si>
    <t>sbailey@queensbridge.hackney.sch.uk</t>
  </si>
  <si>
    <t>Jriley@randalcremer.hackney.sch.uk</t>
  </si>
  <si>
    <t>JO'Shea@rushmore.hackney.sch.uk</t>
  </si>
  <si>
    <t>dfinan@stdominics.hackney.sch.uk</t>
  </si>
  <si>
    <t>sbrierley@st-scholasticas.hackney.sch.uk</t>
  </si>
  <si>
    <t>psmith@shoreditchpark.hackney.sch.uk</t>
  </si>
  <si>
    <t>GAsdoyuran@simonmarks.hackney.sch.uk</t>
  </si>
  <si>
    <t>gfitzmaurice@sirthomasabney.hackney.sch.uk</t>
  </si>
  <si>
    <t>fjudge@springfield.hackney.sch.uk</t>
  </si>
  <si>
    <t xml:space="preserve">jsmith@johnjames.hackney.sch.uk </t>
  </si>
  <si>
    <t>asimon@st-johnjerusalem.hackney.sch.uk</t>
  </si>
  <si>
    <t>TMason@primaryadvantage.hackney.sch.uk</t>
  </si>
  <si>
    <t>jobrien@st-marys.hackney.sch.uk</t>
  </si>
  <si>
    <t>LBlewett@primaryadvantage.hackney.sch.uk</t>
  </si>
  <si>
    <t>ARuthven@st-monicas.hackney.sch.uk</t>
  </si>
  <si>
    <t>KLot@spsm.hackney.sch.uk</t>
  </si>
  <si>
    <t>jbenjamin@tyssen.hackney.sch.uk</t>
  </si>
  <si>
    <t>GCM@soschools.hackney.sch.uk</t>
  </si>
  <si>
    <t xml:space="preserve">lcl08@live.co.uk  </t>
  </si>
  <si>
    <t>yukon.chow@learningtrust.co.uk</t>
  </si>
  <si>
    <t>Primary Advantage</t>
  </si>
  <si>
    <t>ciara.emmerson@haggerston.hackney.sch.uk</t>
  </si>
  <si>
    <t>R.Weinberg@yesodeyhatorah.org</t>
  </si>
  <si>
    <t>Myl.Jim@sns.hackney.sch.uk</t>
  </si>
  <si>
    <t>mike.blairclayden@gmail.com</t>
  </si>
  <si>
    <t>I08A</t>
  </si>
  <si>
    <t>I08B</t>
  </si>
  <si>
    <t>Income from Lettings</t>
  </si>
  <si>
    <t xml:space="preserve">Other Income from Facilities and Services </t>
  </si>
  <si>
    <t>Bought-in professional services: other (except PFI)</t>
  </si>
  <si>
    <t>E28A</t>
  </si>
  <si>
    <t>E28B</t>
  </si>
  <si>
    <t>Bought in professional services - other (PFI)</t>
  </si>
  <si>
    <t>asha.tailor@learningtrust.co.uk</t>
  </si>
  <si>
    <t>bstickley@primaryadvantage.hackney.sch.uk</t>
  </si>
  <si>
    <t>sdavies@primaryadvantage.hackney.sch.uk</t>
  </si>
  <si>
    <t>Coronavirus Job Retention Scheme</t>
  </si>
  <si>
    <t>I18a</t>
  </si>
  <si>
    <t>I18b</t>
  </si>
  <si>
    <t>I18c</t>
  </si>
  <si>
    <t>I18d</t>
  </si>
  <si>
    <t>DfE grant scheme for exceptional costs due to COVID-19</t>
  </si>
  <si>
    <t>Other COVID-19 related grants</t>
  </si>
  <si>
    <t>New Wave Federation</t>
  </si>
  <si>
    <t>Viridis Federation</t>
  </si>
  <si>
    <t>Oldhill Primary School</t>
  </si>
  <si>
    <t>LEAP Federation</t>
  </si>
  <si>
    <t>Our Lady's Catholic High School</t>
  </si>
  <si>
    <t>OUR LADY'S CATHOLIC HIGH SCHOOL</t>
  </si>
  <si>
    <t>LEAP FEDERATION</t>
  </si>
  <si>
    <t>OLDHILL PRIMARY SCHOOL</t>
  </si>
  <si>
    <t>OB01 &amp; OB02 Uncommitted Revenue</t>
  </si>
  <si>
    <t>OB03 Devolved Capital</t>
  </si>
  <si>
    <t>OB05 Other Capital</t>
  </si>
  <si>
    <t>OB06 Community Focused</t>
  </si>
  <si>
    <t>Children Centre Bal</t>
  </si>
  <si>
    <t>Income Total</t>
  </si>
  <si>
    <t>Expenditure Total</t>
  </si>
  <si>
    <t>Capital Income Total</t>
  </si>
  <si>
    <t>Capital Expenditure Total</t>
  </si>
  <si>
    <t>Children Centre  Income</t>
  </si>
  <si>
    <t>Children Centre  Exp</t>
  </si>
  <si>
    <t>Head Teacher e-mail</t>
  </si>
  <si>
    <t>Business Manager e-mail</t>
  </si>
  <si>
    <t>Total B/F</t>
  </si>
  <si>
    <t>Revenue B/F School + CC</t>
  </si>
  <si>
    <t>PICK FROM DROP DOWN LIST</t>
  </si>
  <si>
    <t>VAT RECONCILIATION (FMS Systems)</t>
  </si>
  <si>
    <t>Copy from p12 trial balance  (if "minus"show as positive figure here)</t>
  </si>
  <si>
    <t>If your school's REVENUE carry balance is a surplus of more than 8% or a deficit the school is required to provide a Surplus/Defict Spend Plan to Hackney Education.</t>
  </si>
  <si>
    <t>When reporting the School's closing balance the DfE ask schools to split their REVENUE balance between:-</t>
  </si>
  <si>
    <t xml:space="preserve">  Access system (COLLECT).  This process for submitting the outturn, is used b the DfE for national publication and benchmarking.</t>
  </si>
  <si>
    <t>Keeps proper accounting records during the year which will disclose, with reasonable accuracy at any time, that the financial position of the school have been drawn up in accordance with the DfE Consistent Financial Reporting guidelines, and will enable it to prepare an annual income and expenditure statement that complies with the DfE guidelines</t>
  </si>
  <si>
    <t>Maintains and operates an effective system of internal control to safeguard all the resources delegated, granted or otherwise entrusted to the school and ensure they are used effectively</t>
  </si>
  <si>
    <t>-  Reports from the Head teacher and other managers to the governing body</t>
  </si>
  <si>
    <t>- Our annual review and completion of the SFVS checklist</t>
  </si>
  <si>
    <t>2023-24 School Year End Statement</t>
  </si>
  <si>
    <t>Before completing this return please ensure that you have read and understood the accompanying 2023-24 Year End Statement Guidance.</t>
  </si>
  <si>
    <t>Bank Balance at 31st March 2024 as per bank statement</t>
  </si>
  <si>
    <t>less un-reconciled items as at 31st March 2024</t>
  </si>
  <si>
    <t>Cash Statement as at 31st March 2024</t>
  </si>
  <si>
    <t>Cash Book value as 31st March 2024 as per bank statement from line 4</t>
  </si>
  <si>
    <t>Deferred Income (income received by 31st March 2024 but relating to the 2024-25 financial year) - PLEASE LIST BELOW</t>
  </si>
  <si>
    <t>Prepayments (invoices paid before 1st April 2024 for which goods or services are to be received after 31st March 2024 - PLEASE LIST BELOW</t>
  </si>
  <si>
    <t>Accrued Income (cash,cheques,other income and funding/grants) relating to 2023-24, but either not yet received or banked after 31st March 2024 -  PLEASE LIST BELOW</t>
  </si>
  <si>
    <t>VAT Reimbursements Due to School relating to 2023-24, but either not yet received or banked after 31st March 2024 -  PLEASE LIST BELOW</t>
  </si>
  <si>
    <t>Un-claimed VAT - April 2024 (if applicable)</t>
  </si>
  <si>
    <t>Revenue Carry Forward Balance 2023-24 (MUST EQUAL LINE E, SECTION A)</t>
  </si>
  <si>
    <t>2023-24 Year End Balance Analysis</t>
  </si>
  <si>
    <t>The School's 2023-24 planned budget share was</t>
  </si>
  <si>
    <t>I confirm that the above year end statements gives a true and fair view of the schools closing financial posistion for the year ended 31st March 2024.  In particular I confirm that</t>
  </si>
  <si>
    <t xml:space="preserve">This statement relates to the financial summaries for the year ended 31st March 2024.  </t>
  </si>
  <si>
    <t>We are, therefore, satisfied that the internal control systems in operation at the school during the year were adequate and effective resulting in the following opening balances for 2024-25:</t>
  </si>
  <si>
    <t>2024 -25 Opening Balances</t>
  </si>
  <si>
    <t>Accrued Expenditure (invoices not paid by 31st March 2024 for goods and services received before 1 April 2024) - PLEASE LIST BELOW</t>
  </si>
  <si>
    <t>Revenue School B/F (From Col EJ)</t>
  </si>
  <si>
    <t>Cildren Centre B/F (From Col EK)</t>
  </si>
  <si>
    <t>Capital B/F (From Col EL)</t>
  </si>
  <si>
    <t>23-24 Opening Balances Total</t>
  </si>
  <si>
    <t>2023-24</t>
  </si>
  <si>
    <t>Copy from relevant VAT Full Report MTD</t>
  </si>
  <si>
    <t>(from step (4vi) usually stated as GL or PC entries)</t>
  </si>
  <si>
    <t>Section D - Schools Trial Balance Reconciliation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</si>
</sst>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_);\(0\)"/>
    <numFmt numFmtId="166" formatCode="_(* #,##0_);_(* \(#,##0\);_(* &quot;-&quot;??_);_(@_)"/>
    <numFmt numFmtId="167" formatCode="#,##0.00;\(#,##0.00\);0.00"/>
    <numFmt numFmtId="168" formatCode="_-* #,##0_-;\-* #,##0_-;_-* &quot;-&quot;??_-;_-@_-"/>
  </numFmts>
  <fonts count="48" x14ac:knownFonts="1">
    <font>
      <sz val="11"/>
      <color theme="1"/>
      <name val="Calibri"/>
      <family val="2"/>
      <scheme val="minor"/>
    </font>
    <font>
      <sz val="11"/>
      <color theme="1"/>
      <name val="Calibri"/>
      <family val="2"/>
      <scheme val="minor"/>
    </font>
    <font>
      <sz val="8"/>
      <name val="Arial"/>
      <family val="2"/>
    </font>
    <font>
      <b/>
      <u/>
      <sz val="12"/>
      <name val="Arial"/>
      <family val="2"/>
    </font>
    <font>
      <b/>
      <sz val="12"/>
      <name val="Arial"/>
      <family val="2"/>
    </font>
    <font>
      <b/>
      <sz val="8"/>
      <name val="Arial"/>
      <family val="2"/>
    </font>
    <font>
      <sz val="10"/>
      <name val="Arial"/>
      <family val="2"/>
    </font>
    <font>
      <b/>
      <u/>
      <sz val="10"/>
      <name val="Arial"/>
      <family val="2"/>
    </font>
    <font>
      <sz val="6"/>
      <name val="Arial"/>
      <family val="2"/>
    </font>
    <font>
      <b/>
      <sz val="8"/>
      <color indexed="10"/>
      <name val="Arial"/>
      <family val="2"/>
    </font>
    <font>
      <b/>
      <sz val="10"/>
      <name val="Arial"/>
      <family val="2"/>
    </font>
    <font>
      <sz val="8"/>
      <color indexed="10"/>
      <name val="Arial"/>
      <family val="2"/>
    </font>
    <font>
      <strike/>
      <sz val="8"/>
      <name val="Arial"/>
      <family val="2"/>
    </font>
    <font>
      <b/>
      <strike/>
      <u/>
      <sz val="10"/>
      <name val="Arial"/>
      <family val="2"/>
    </font>
    <font>
      <strike/>
      <sz val="10"/>
      <name val="Arial"/>
      <family val="2"/>
    </font>
    <font>
      <b/>
      <i/>
      <strike/>
      <sz val="10"/>
      <name val="Arial"/>
      <family val="2"/>
    </font>
    <font>
      <b/>
      <i/>
      <sz val="10"/>
      <name val="Arial"/>
      <family val="2"/>
    </font>
    <font>
      <b/>
      <strike/>
      <sz val="10"/>
      <name val="Arial"/>
      <family val="2"/>
    </font>
    <font>
      <i/>
      <sz val="10"/>
      <name val="Arial"/>
      <family val="2"/>
    </font>
    <font>
      <u/>
      <sz val="10"/>
      <name val="Arial"/>
      <family val="2"/>
    </font>
    <font>
      <sz val="12"/>
      <name val="Arial"/>
      <family val="2"/>
    </font>
    <font>
      <b/>
      <u/>
      <sz val="16"/>
      <name val="Arial"/>
      <family val="2"/>
    </font>
    <font>
      <b/>
      <i/>
      <sz val="12"/>
      <name val="Arial"/>
      <family val="2"/>
    </font>
    <font>
      <b/>
      <sz val="14"/>
      <name val="Arial"/>
      <family val="2"/>
    </font>
    <font>
      <b/>
      <sz val="9"/>
      <name val="Arial"/>
      <family val="2"/>
    </font>
    <font>
      <sz val="10"/>
      <color indexed="8"/>
      <name val="Arial"/>
      <family val="2"/>
    </font>
    <font>
      <b/>
      <sz val="11"/>
      <color theme="1"/>
      <name val="Calibri"/>
      <family val="2"/>
      <scheme val="minor"/>
    </font>
    <font>
      <b/>
      <u/>
      <sz val="11"/>
      <color theme="1"/>
      <name val="Calibri"/>
      <family val="2"/>
      <scheme val="minor"/>
    </font>
    <font>
      <b/>
      <sz val="11"/>
      <color theme="8" tint="-0.249977111117893"/>
      <name val="Calibri"/>
      <family val="2"/>
      <scheme val="minor"/>
    </font>
    <font>
      <b/>
      <i/>
      <sz val="11"/>
      <color theme="1"/>
      <name val="Calibri"/>
      <family val="2"/>
      <scheme val="minor"/>
    </font>
    <font>
      <sz val="11"/>
      <color theme="6" tint="0.79998168889431442"/>
      <name val="Calibri"/>
      <family val="2"/>
      <scheme val="minor"/>
    </font>
    <font>
      <sz val="11"/>
      <color theme="4" tint="0.79998168889431442"/>
      <name val="Calibri"/>
      <family val="2"/>
      <scheme val="minor"/>
    </font>
    <font>
      <b/>
      <sz val="11"/>
      <color theme="6" tint="0.79998168889431442"/>
      <name val="Calibri"/>
      <family val="2"/>
      <scheme val="minor"/>
    </font>
    <font>
      <sz val="12"/>
      <color theme="4" tint="0.79998168889431442"/>
      <name val="Calibri"/>
      <family val="2"/>
      <scheme val="minor"/>
    </font>
    <font>
      <b/>
      <sz val="11"/>
      <color rgb="FFFF0000"/>
      <name val="Calibri"/>
      <family val="2"/>
      <scheme val="minor"/>
    </font>
    <font>
      <b/>
      <sz val="11"/>
      <color theme="4" tint="-0.499984740745262"/>
      <name val="Calibri"/>
      <family val="2"/>
      <scheme val="minor"/>
    </font>
    <font>
      <i/>
      <sz val="11"/>
      <color theme="1"/>
      <name val="Calibri"/>
      <family val="2"/>
      <scheme val="minor"/>
    </font>
    <font>
      <b/>
      <sz val="11"/>
      <name val="Arial"/>
      <family val="2"/>
    </font>
    <font>
      <sz val="11"/>
      <name val="Arial"/>
      <family val="2"/>
    </font>
    <font>
      <sz val="10"/>
      <color theme="1"/>
      <name val="Calibri"/>
      <family val="2"/>
      <scheme val="minor"/>
    </font>
    <font>
      <b/>
      <u/>
      <sz val="11"/>
      <name val="Arial"/>
      <family val="2"/>
    </font>
    <font>
      <b/>
      <sz val="16"/>
      <name val="Arial"/>
      <family val="2"/>
    </font>
    <font>
      <b/>
      <sz val="10"/>
      <color indexed="10"/>
      <name val="Arial"/>
      <family val="2"/>
    </font>
    <font>
      <b/>
      <u val="singleAccounting"/>
      <sz val="10"/>
      <name val="Arial"/>
      <family val="2"/>
    </font>
    <font>
      <b/>
      <sz val="14"/>
      <color theme="1"/>
      <name val="Calibri"/>
      <family val="2"/>
      <scheme val="minor"/>
    </font>
    <font>
      <u/>
      <sz val="11"/>
      <color theme="10"/>
      <name val="Calibri"/>
      <family val="2"/>
    </font>
    <font>
      <u/>
      <sz val="9"/>
      <color rgb="FF0563C1"/>
      <name val="Arial"/>
      <family val="2"/>
    </font>
    <font>
      <sz val="11"/>
      <name val="Calibri"/>
      <family val="2"/>
      <scheme val="minor"/>
    </font>
  </fonts>
  <fills count="1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3"/>
        <bgColor indexed="64"/>
      </patternFill>
    </fill>
    <fill>
      <patternFill patternType="solid">
        <fgColor theme="3" tint="-0.499984740745262"/>
        <bgColor indexed="64"/>
      </patternFill>
    </fill>
    <fill>
      <patternFill patternType="solid">
        <fgColor theme="6" tint="0.59999389629810485"/>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164" fontId="1" fillId="0" borderId="0" applyFont="0" applyFill="0" applyBorder="0" applyAlignment="0" applyProtection="0"/>
    <xf numFmtId="0" fontId="6" fillId="0" borderId="0"/>
    <xf numFmtId="0" fontId="45" fillId="0" borderId="0" applyNumberFormat="0" applyFill="0" applyBorder="0" applyAlignment="0" applyProtection="0">
      <alignment vertical="top"/>
      <protection locked="0"/>
    </xf>
    <xf numFmtId="9" fontId="1" fillId="0" borderId="0" applyFont="0" applyFill="0" applyBorder="0" applyAlignment="0" applyProtection="0"/>
  </cellStyleXfs>
  <cellXfs count="457">
    <xf numFmtId="0" fontId="0" fillId="0" borderId="0" xfId="0"/>
    <xf numFmtId="3" fontId="2" fillId="0" borderId="0" xfId="0" applyNumberFormat="1" applyFont="1" applyProtection="1"/>
    <xf numFmtId="3" fontId="4" fillId="0" borderId="0" xfId="0" applyNumberFormat="1" applyFont="1" applyFill="1" applyAlignment="1" applyProtection="1">
      <alignment horizontal="center"/>
    </xf>
    <xf numFmtId="3" fontId="2" fillId="0" borderId="0" xfId="0" applyNumberFormat="1" applyFont="1" applyBorder="1" applyProtection="1"/>
    <xf numFmtId="3" fontId="2" fillId="0" borderId="0" xfId="0" applyNumberFormat="1" applyFont="1" applyFill="1" applyBorder="1" applyProtection="1"/>
    <xf numFmtId="3" fontId="2" fillId="0" borderId="0" xfId="0" applyNumberFormat="1" applyFont="1" applyFill="1" applyProtection="1"/>
    <xf numFmtId="3" fontId="7" fillId="0" borderId="0" xfId="0" applyNumberFormat="1" applyFont="1" applyProtection="1"/>
    <xf numFmtId="3" fontId="5" fillId="0" borderId="0" xfId="0" applyNumberFormat="1" applyFont="1" applyFill="1" applyBorder="1" applyAlignment="1" applyProtection="1">
      <alignment horizontal="center" vertical="top" wrapText="1"/>
    </xf>
    <xf numFmtId="3" fontId="5" fillId="0" borderId="0" xfId="0" applyNumberFormat="1" applyFont="1" applyBorder="1" applyProtection="1"/>
    <xf numFmtId="3" fontId="5" fillId="0" borderId="0" xfId="0" applyNumberFormat="1" applyFont="1" applyBorder="1" applyAlignment="1" applyProtection="1">
      <alignment horizontal="center" vertical="top" wrapText="1"/>
    </xf>
    <xf numFmtId="3" fontId="2" fillId="0" borderId="0" xfId="0" applyNumberFormat="1" applyFont="1" applyProtection="1">
      <protection locked="0"/>
    </xf>
    <xf numFmtId="3" fontId="6" fillId="0" borderId="0" xfId="0" applyNumberFormat="1" applyFont="1" applyBorder="1" applyProtection="1"/>
    <xf numFmtId="3" fontId="6" fillId="0" borderId="0" xfId="0" applyNumberFormat="1" applyFont="1" applyProtection="1"/>
    <xf numFmtId="3" fontId="6" fillId="0" borderId="0" xfId="0" applyNumberFormat="1" applyFont="1" applyFill="1" applyAlignment="1" applyProtection="1">
      <alignment horizontal="left" vertical="center" wrapText="1"/>
    </xf>
    <xf numFmtId="0" fontId="0" fillId="0" borderId="0" xfId="0" applyAlignment="1">
      <alignment horizontal="left" vertical="center" wrapText="1"/>
    </xf>
    <xf numFmtId="3" fontId="6" fillId="0" borderId="0" xfId="0" applyNumberFormat="1" applyFont="1" applyBorder="1" applyAlignment="1" applyProtection="1">
      <alignment horizontal="center"/>
    </xf>
    <xf numFmtId="3" fontId="5" fillId="0" borderId="0" xfId="0" applyNumberFormat="1" applyFont="1" applyFill="1" applyBorder="1" applyAlignment="1" applyProtection="1"/>
    <xf numFmtId="164" fontId="2" fillId="0" borderId="0" xfId="1" applyFont="1" applyProtection="1"/>
    <xf numFmtId="164" fontId="2" fillId="0" borderId="0" xfId="1" applyFont="1" applyProtection="1">
      <protection locked="0"/>
    </xf>
    <xf numFmtId="3" fontId="18" fillId="0" borderId="0" xfId="0" applyNumberFormat="1" applyFont="1" applyBorder="1" applyAlignment="1" applyProtection="1">
      <alignment horizontal="center"/>
    </xf>
    <xf numFmtId="3" fontId="0" fillId="0" borderId="0" xfId="0" applyNumberFormat="1" applyBorder="1" applyAlignment="1" applyProtection="1">
      <alignment horizontal="center"/>
    </xf>
    <xf numFmtId="3" fontId="6" fillId="0" borderId="0" xfId="0" applyNumberFormat="1" applyFont="1" applyProtection="1">
      <protection locked="0"/>
    </xf>
    <xf numFmtId="3" fontId="20" fillId="0" borderId="0" xfId="0" applyNumberFormat="1" applyFont="1" applyProtection="1"/>
    <xf numFmtId="164" fontId="2" fillId="0" borderId="0" xfId="1" applyFont="1" applyBorder="1" applyProtection="1"/>
    <xf numFmtId="164" fontId="2" fillId="0" borderId="10" xfId="1" applyFont="1" applyBorder="1" applyAlignment="1" applyProtection="1">
      <alignment horizontal="right"/>
      <protection locked="0"/>
    </xf>
    <xf numFmtId="164" fontId="5" fillId="0" borderId="0" xfId="1" applyFont="1" applyFill="1" applyBorder="1" applyAlignment="1" applyProtection="1">
      <alignment horizontal="left"/>
    </xf>
    <xf numFmtId="164" fontId="2" fillId="0" borderId="0" xfId="1" applyFont="1" applyFill="1" applyProtection="1"/>
    <xf numFmtId="164" fontId="2" fillId="0" borderId="0" xfId="1" applyFont="1" applyFill="1" applyBorder="1" applyProtection="1"/>
    <xf numFmtId="164" fontId="2" fillId="0" borderId="8" xfId="1" applyFont="1" applyBorder="1" applyProtection="1"/>
    <xf numFmtId="164" fontId="2" fillId="0" borderId="0" xfId="1" applyFont="1" applyBorder="1" applyAlignment="1" applyProtection="1"/>
    <xf numFmtId="164" fontId="2" fillId="0" borderId="5" xfId="1" applyFont="1" applyBorder="1" applyProtection="1"/>
    <xf numFmtId="164" fontId="2" fillId="0" borderId="5" xfId="1" applyFont="1" applyFill="1" applyBorder="1" applyProtection="1"/>
    <xf numFmtId="164" fontId="2" fillId="0" borderId="6" xfId="1" applyFont="1" applyBorder="1" applyProtection="1"/>
    <xf numFmtId="164" fontId="2" fillId="0" borderId="30" xfId="1" applyFont="1" applyBorder="1" applyProtection="1"/>
    <xf numFmtId="164" fontId="2" fillId="0" borderId="0" xfId="1" applyFont="1" applyBorder="1" applyAlignment="1" applyProtection="1">
      <alignment horizontal="right"/>
    </xf>
    <xf numFmtId="164" fontId="2" fillId="0" borderId="8" xfId="1" applyFont="1" applyFill="1" applyBorder="1" applyProtection="1"/>
    <xf numFmtId="164" fontId="2" fillId="0" borderId="9" xfId="1" applyFont="1" applyBorder="1" applyProtection="1"/>
    <xf numFmtId="164" fontId="2" fillId="0" borderId="0" xfId="1" applyFont="1" applyBorder="1" applyProtection="1">
      <protection locked="0"/>
    </xf>
    <xf numFmtId="164" fontId="2" fillId="0" borderId="30" xfId="1" applyFont="1" applyBorder="1" applyProtection="1">
      <protection locked="0"/>
    </xf>
    <xf numFmtId="164" fontId="6" fillId="0" borderId="0" xfId="1" applyFont="1" applyBorder="1" applyAlignment="1" applyProtection="1">
      <alignment horizontal="right"/>
    </xf>
    <xf numFmtId="164" fontId="7" fillId="0" borderId="0" xfId="1" applyFont="1" applyBorder="1" applyAlignment="1" applyProtection="1">
      <alignment horizontal="right"/>
    </xf>
    <xf numFmtId="164" fontId="9" fillId="0" borderId="14" xfId="1" applyFont="1" applyBorder="1" applyProtection="1"/>
    <xf numFmtId="164" fontId="9" fillId="0" borderId="30" xfId="1" applyFont="1" applyBorder="1" applyProtection="1"/>
    <xf numFmtId="164" fontId="10" fillId="0" borderId="8" xfId="1" applyFont="1" applyBorder="1" applyAlignment="1" applyProtection="1">
      <alignment horizontal="right"/>
    </xf>
    <xf numFmtId="164" fontId="11" fillId="0" borderId="9" xfId="1" applyFont="1" applyBorder="1" applyProtection="1"/>
    <xf numFmtId="164" fontId="0" fillId="0" borderId="0" xfId="1" applyFont="1"/>
    <xf numFmtId="164" fontId="10" fillId="0" borderId="0" xfId="1" applyFont="1" applyFill="1" applyBorder="1" applyAlignment="1" applyProtection="1">
      <alignment horizontal="left"/>
    </xf>
    <xf numFmtId="164" fontId="8" fillId="0" borderId="0" xfId="1" applyFont="1" applyProtection="1"/>
    <xf numFmtId="164" fontId="7" fillId="0" borderId="0" xfId="1" applyFont="1" applyProtection="1"/>
    <xf numFmtId="164" fontId="2" fillId="0" borderId="0" xfId="1" applyFont="1" applyAlignment="1" applyProtection="1">
      <alignment horizontal="center"/>
    </xf>
    <xf numFmtId="164" fontId="2" fillId="0" borderId="4" xfId="1" applyFont="1" applyBorder="1" applyAlignment="1" applyProtection="1">
      <alignment horizontal="center"/>
    </xf>
    <xf numFmtId="164" fontId="2" fillId="0" borderId="29" xfId="1" applyFont="1" applyBorder="1" applyProtection="1"/>
    <xf numFmtId="164" fontId="2" fillId="0" borderId="7" xfId="1" applyFont="1" applyBorder="1" applyProtection="1"/>
    <xf numFmtId="164" fontId="6" fillId="0" borderId="0" xfId="1" applyFont="1" applyBorder="1" applyProtection="1"/>
    <xf numFmtId="164" fontId="15" fillId="0" borderId="0" xfId="1" applyFont="1" applyBorder="1" applyAlignment="1" applyProtection="1">
      <alignment horizontal="center"/>
    </xf>
    <xf numFmtId="164" fontId="10" fillId="0" borderId="0" xfId="1" applyFont="1"/>
    <xf numFmtId="164" fontId="16" fillId="0" borderId="0" xfId="1" applyFont="1" applyBorder="1" applyAlignment="1" applyProtection="1">
      <alignment horizontal="center"/>
    </xf>
    <xf numFmtId="164" fontId="17" fillId="0" borderId="0" xfId="1" applyFont="1" applyBorder="1" applyAlignment="1" applyProtection="1">
      <alignment horizontal="center"/>
    </xf>
    <xf numFmtId="164" fontId="6" fillId="0" borderId="0" xfId="1" applyFont="1"/>
    <xf numFmtId="164" fontId="10" fillId="0" borderId="0" xfId="1" applyFont="1" applyBorder="1" applyAlignment="1">
      <alignment horizontal="left"/>
    </xf>
    <xf numFmtId="164" fontId="0" fillId="0" borderId="0" xfId="1" applyFont="1" applyBorder="1" applyAlignment="1">
      <alignment horizontal="center"/>
    </xf>
    <xf numFmtId="164" fontId="6" fillId="0" borderId="0" xfId="1" applyFont="1" applyBorder="1" applyAlignment="1">
      <alignment horizontal="left"/>
    </xf>
    <xf numFmtId="164" fontId="6" fillId="0" borderId="0" xfId="1" applyFont="1" applyBorder="1" applyAlignment="1">
      <alignment horizontal="center"/>
    </xf>
    <xf numFmtId="164" fontId="6" fillId="0" borderId="0" xfId="1" applyFont="1" applyBorder="1" applyAlignment="1"/>
    <xf numFmtId="164" fontId="6" fillId="0" borderId="0" xfId="1" applyFont="1" applyProtection="1"/>
    <xf numFmtId="164" fontId="6" fillId="0" borderId="0" xfId="1" applyFont="1" applyFill="1" applyAlignment="1" applyProtection="1"/>
    <xf numFmtId="164" fontId="6" fillId="0" borderId="0" xfId="1" applyFont="1" applyAlignment="1" applyProtection="1"/>
    <xf numFmtId="164" fontId="6" fillId="0" borderId="0" xfId="1" applyFont="1" applyFill="1" applyAlignment="1" applyProtection="1">
      <alignment horizontal="left" vertical="center"/>
    </xf>
    <xf numFmtId="164" fontId="6" fillId="0" borderId="0" xfId="1" applyFont="1" applyAlignment="1" applyProtection="1">
      <alignment horizontal="left" vertical="center"/>
    </xf>
    <xf numFmtId="164" fontId="6" fillId="0" borderId="0" xfId="1" applyFont="1" applyFill="1" applyProtection="1"/>
    <xf numFmtId="164" fontId="10" fillId="0" borderId="0" xfId="1" applyFont="1" applyAlignment="1" applyProtection="1">
      <alignment horizontal="left"/>
    </xf>
    <xf numFmtId="164" fontId="6" fillId="0" borderId="0" xfId="1" applyFont="1" applyAlignment="1" applyProtection="1">
      <alignment horizontal="center"/>
    </xf>
    <xf numFmtId="164" fontId="7" fillId="0" borderId="4" xfId="1" applyFont="1" applyBorder="1" applyAlignment="1" applyProtection="1">
      <alignment horizontal="left"/>
    </xf>
    <xf numFmtId="164" fontId="6" fillId="0" borderId="5" xfId="1" applyFont="1" applyBorder="1" applyProtection="1"/>
    <xf numFmtId="164" fontId="6" fillId="0" borderId="5" xfId="1" applyFont="1" applyFill="1" applyBorder="1" applyProtection="1"/>
    <xf numFmtId="164" fontId="6" fillId="0" borderId="6" xfId="1" applyFont="1" applyBorder="1" applyProtection="1"/>
    <xf numFmtId="164" fontId="6" fillId="0" borderId="29" xfId="1" applyFont="1" applyBorder="1" applyAlignment="1" applyProtection="1">
      <alignment horizontal="left"/>
    </xf>
    <xf numFmtId="164" fontId="6" fillId="0" borderId="0" xfId="1" applyFont="1" applyFill="1" applyBorder="1" applyProtection="1"/>
    <xf numFmtId="164" fontId="6" fillId="0" borderId="30" xfId="1" applyFont="1" applyBorder="1" applyProtection="1"/>
    <xf numFmtId="164" fontId="10" fillId="0" borderId="29" xfId="1" applyFont="1" applyBorder="1" applyAlignment="1" applyProtection="1">
      <alignment horizontal="left"/>
    </xf>
    <xf numFmtId="164" fontId="6" fillId="0" borderId="29" xfId="1" applyFont="1" applyBorder="1" applyAlignment="1" applyProtection="1"/>
    <xf numFmtId="164" fontId="6" fillId="0" borderId="0" xfId="1" applyFont="1" applyBorder="1" applyAlignment="1" applyProtection="1">
      <alignment horizontal="center"/>
    </xf>
    <xf numFmtId="164" fontId="6" fillId="2" borderId="10" xfId="1" applyFont="1" applyFill="1" applyBorder="1" applyAlignment="1" applyProtection="1">
      <alignment horizontal="center"/>
    </xf>
    <xf numFmtId="164" fontId="6" fillId="2" borderId="10" xfId="1" applyFont="1" applyFill="1" applyBorder="1" applyProtection="1"/>
    <xf numFmtId="164" fontId="6" fillId="0" borderId="29" xfId="1" applyFont="1" applyBorder="1" applyAlignment="1" applyProtection="1">
      <alignment horizontal="center"/>
    </xf>
    <xf numFmtId="164" fontId="10" fillId="7" borderId="10" xfId="1" applyFont="1" applyFill="1" applyBorder="1" applyProtection="1"/>
    <xf numFmtId="164" fontId="6" fillId="0" borderId="10" xfId="1" applyFont="1" applyFill="1" applyBorder="1" applyProtection="1">
      <protection locked="0"/>
    </xf>
    <xf numFmtId="164" fontId="10" fillId="2" borderId="10" xfId="1" applyFont="1" applyFill="1" applyBorder="1" applyProtection="1"/>
    <xf numFmtId="164" fontId="6" fillId="0" borderId="7" xfId="1" applyFont="1" applyBorder="1" applyAlignment="1" applyProtection="1">
      <alignment horizontal="center"/>
    </xf>
    <xf numFmtId="164" fontId="6" fillId="0" borderId="8" xfId="1" applyFont="1" applyBorder="1" applyProtection="1"/>
    <xf numFmtId="164" fontId="6" fillId="0" borderId="8" xfId="1" applyFont="1" applyFill="1" applyBorder="1" applyProtection="1"/>
    <xf numFmtId="164" fontId="6" fillId="0" borderId="9" xfId="1" applyFont="1" applyBorder="1" applyProtection="1"/>
    <xf numFmtId="164" fontId="2" fillId="0" borderId="0" xfId="1" applyFont="1" applyAlignment="1" applyProtection="1"/>
    <xf numFmtId="164" fontId="12" fillId="0" borderId="0" xfId="1" applyFont="1" applyProtection="1"/>
    <xf numFmtId="164" fontId="13" fillId="0" borderId="0" xfId="1" applyFont="1" applyBorder="1" applyAlignment="1" applyProtection="1">
      <alignment horizontal="right"/>
    </xf>
    <xf numFmtId="164" fontId="14" fillId="0" borderId="0" xfId="1" applyFont="1" applyBorder="1" applyProtection="1"/>
    <xf numFmtId="164" fontId="0" fillId="0" borderId="0" xfId="1" applyFont="1" applyProtection="1"/>
    <xf numFmtId="164" fontId="10" fillId="0" borderId="0" xfId="1" applyFont="1" applyProtection="1"/>
    <xf numFmtId="164" fontId="0" fillId="0" borderId="0" xfId="1" applyFont="1" applyBorder="1" applyProtection="1"/>
    <xf numFmtId="164" fontId="10" fillId="4" borderId="10" xfId="1" applyFont="1" applyFill="1" applyBorder="1" applyProtection="1"/>
    <xf numFmtId="164" fontId="10" fillId="0" borderId="0" xfId="1" applyFont="1" applyFill="1" applyBorder="1" applyProtection="1"/>
    <xf numFmtId="164" fontId="0" fillId="0" borderId="0" xfId="1" applyFont="1" applyProtection="1">
      <protection locked="0"/>
    </xf>
    <xf numFmtId="164" fontId="0" fillId="0" borderId="0" xfId="1" applyFont="1" applyAlignment="1" applyProtection="1">
      <alignment wrapText="1"/>
      <protection locked="0"/>
    </xf>
    <xf numFmtId="164" fontId="10" fillId="0" borderId="0" xfId="1" applyFont="1" applyFill="1" applyBorder="1" applyProtection="1">
      <protection locked="0"/>
    </xf>
    <xf numFmtId="164" fontId="18" fillId="0" borderId="0" xfId="1" applyFont="1" applyBorder="1" applyAlignment="1" applyProtection="1">
      <alignment horizontal="center" wrapText="1"/>
      <protection locked="0"/>
    </xf>
    <xf numFmtId="164" fontId="16" fillId="0" borderId="0" xfId="1" applyFont="1" applyBorder="1" applyAlignment="1" applyProtection="1">
      <alignment horizontal="center" wrapText="1"/>
      <protection locked="0"/>
    </xf>
    <xf numFmtId="164" fontId="10" fillId="0" borderId="1" xfId="1" applyFont="1" applyBorder="1" applyProtection="1"/>
    <xf numFmtId="164" fontId="10" fillId="0" borderId="2" xfId="1" applyFont="1" applyBorder="1" applyProtection="1"/>
    <xf numFmtId="164" fontId="0" fillId="0" borderId="2" xfId="1" applyFont="1" applyBorder="1" applyProtection="1"/>
    <xf numFmtId="164" fontId="0" fillId="0" borderId="3" xfId="1" applyFont="1" applyBorder="1" applyProtection="1"/>
    <xf numFmtId="164" fontId="0" fillId="0" borderId="0" xfId="1" applyFont="1" applyAlignment="1" applyProtection="1">
      <alignment horizontal="left" wrapText="1"/>
    </xf>
    <xf numFmtId="164" fontId="18" fillId="0" borderId="0" xfId="1" applyFont="1" applyBorder="1" applyAlignment="1">
      <alignment horizontal="center"/>
    </xf>
    <xf numFmtId="164" fontId="6" fillId="0" borderId="0" xfId="1" applyFont="1" applyFill="1" applyAlignment="1" applyProtection="1">
      <alignment horizontal="left" vertical="center" wrapText="1"/>
    </xf>
    <xf numFmtId="164" fontId="0" fillId="0" borderId="0" xfId="1" applyFont="1" applyAlignment="1">
      <alignment horizontal="left" vertical="center" wrapText="1"/>
    </xf>
    <xf numFmtId="164" fontId="6" fillId="0" borderId="0" xfId="1" applyFont="1" applyProtection="1">
      <protection locked="0"/>
    </xf>
    <xf numFmtId="164" fontId="6" fillId="0" borderId="8" xfId="1" applyFont="1" applyBorder="1" applyProtection="1">
      <protection locked="0"/>
    </xf>
    <xf numFmtId="164" fontId="6" fillId="0" borderId="0" xfId="1" applyFont="1" applyBorder="1" applyProtection="1">
      <protection locked="0"/>
    </xf>
    <xf numFmtId="164" fontId="6" fillId="0" borderId="0" xfId="1" applyFont="1" applyAlignment="1" applyProtection="1">
      <alignment horizontal="right"/>
      <protection locked="0"/>
    </xf>
    <xf numFmtId="164" fontId="19" fillId="0" borderId="8" xfId="1" applyFont="1" applyBorder="1" applyProtection="1">
      <protection locked="0"/>
    </xf>
    <xf numFmtId="164" fontId="20" fillId="0" borderId="0" xfId="1" applyFont="1" applyProtection="1"/>
    <xf numFmtId="164" fontId="2" fillId="0" borderId="27" xfId="1" applyFont="1" applyFill="1" applyBorder="1" applyProtection="1"/>
    <xf numFmtId="164" fontId="2" fillId="0" borderId="4" xfId="1" applyFont="1" applyBorder="1" applyProtection="1"/>
    <xf numFmtId="164" fontId="2" fillId="0" borderId="28" xfId="1" applyFont="1" applyFill="1" applyBorder="1" applyProtection="1"/>
    <xf numFmtId="164" fontId="20" fillId="0" borderId="0" xfId="1" applyFont="1" applyFill="1" applyProtection="1"/>
    <xf numFmtId="164" fontId="6" fillId="0" borderId="30" xfId="1" applyFont="1" applyBorder="1" applyProtection="1">
      <protection locked="0"/>
    </xf>
    <xf numFmtId="3" fontId="20" fillId="11" borderId="33" xfId="0" applyNumberFormat="1" applyFont="1" applyFill="1" applyBorder="1" applyAlignment="1" applyProtection="1">
      <alignment vertical="top" wrapText="1"/>
    </xf>
    <xf numFmtId="3" fontId="20" fillId="11" borderId="34" xfId="0" applyNumberFormat="1" applyFont="1" applyFill="1" applyBorder="1" applyAlignment="1" applyProtection="1">
      <alignment horizontal="left" vertical="top"/>
    </xf>
    <xf numFmtId="3" fontId="20" fillId="11" borderId="0" xfId="0" applyNumberFormat="1" applyFont="1" applyFill="1" applyBorder="1" applyAlignment="1" applyProtection="1">
      <alignment horizontal="left" vertical="top"/>
    </xf>
    <xf numFmtId="3" fontId="20" fillId="11" borderId="35" xfId="0" applyNumberFormat="1" applyFont="1" applyFill="1" applyBorder="1" applyAlignment="1" applyProtection="1">
      <alignment vertical="top" wrapText="1"/>
    </xf>
    <xf numFmtId="3" fontId="6" fillId="11" borderId="35" xfId="0" applyNumberFormat="1" applyFont="1" applyFill="1" applyBorder="1" applyProtection="1"/>
    <xf numFmtId="3" fontId="20" fillId="11" borderId="35" xfId="0" applyNumberFormat="1" applyFont="1" applyFill="1" applyBorder="1" applyProtection="1"/>
    <xf numFmtId="3" fontId="20" fillId="11" borderId="34" xfId="0" applyNumberFormat="1" applyFont="1" applyFill="1" applyBorder="1" applyProtection="1"/>
    <xf numFmtId="3" fontId="20" fillId="11" borderId="0" xfId="0" applyNumberFormat="1" applyFont="1" applyFill="1" applyBorder="1" applyProtection="1"/>
    <xf numFmtId="3" fontId="2" fillId="11" borderId="36" xfId="0" applyNumberFormat="1" applyFont="1" applyFill="1" applyBorder="1" applyProtection="1"/>
    <xf numFmtId="3" fontId="2" fillId="11" borderId="37" xfId="0" applyNumberFormat="1" applyFont="1" applyFill="1" applyBorder="1" applyProtection="1"/>
    <xf numFmtId="3" fontId="6" fillId="11" borderId="38" xfId="0" applyNumberFormat="1" applyFont="1" applyFill="1" applyBorder="1" applyProtection="1"/>
    <xf numFmtId="0" fontId="0" fillId="0" borderId="0" xfId="0" applyFill="1"/>
    <xf numFmtId="166" fontId="2" fillId="0" borderId="29" xfId="1" applyNumberFormat="1" applyFont="1" applyBorder="1" applyAlignment="1" applyProtection="1">
      <alignment horizontal="center" vertical="center"/>
    </xf>
    <xf numFmtId="166" fontId="2" fillId="0" borderId="0" xfId="1" applyNumberFormat="1" applyFont="1" applyAlignment="1" applyProtection="1">
      <alignment horizontal="center" vertical="center"/>
    </xf>
    <xf numFmtId="166" fontId="2" fillId="0" borderId="4" xfId="1" applyNumberFormat="1" applyFont="1" applyBorder="1" applyAlignment="1" applyProtection="1">
      <alignment horizontal="center" vertical="center"/>
    </xf>
    <xf numFmtId="164" fontId="24" fillId="7" borderId="10" xfId="1" applyNumberFormat="1" applyFont="1" applyFill="1" applyBorder="1" applyProtection="1"/>
    <xf numFmtId="166" fontId="6" fillId="2" borderId="10" xfId="1" applyNumberFormat="1" applyFont="1" applyFill="1" applyBorder="1" applyAlignment="1" applyProtection="1">
      <alignment horizontal="center"/>
    </xf>
    <xf numFmtId="166" fontId="6" fillId="2" borderId="10" xfId="1" applyNumberFormat="1" applyFont="1" applyFill="1" applyBorder="1" applyAlignment="1" applyProtection="1">
      <alignment horizontal="center" vertical="center"/>
    </xf>
    <xf numFmtId="3" fontId="20" fillId="11" borderId="34" xfId="0" applyNumberFormat="1" applyFont="1" applyFill="1" applyBorder="1" applyAlignment="1" applyProtection="1">
      <alignment horizontal="center" vertical="top" wrapText="1"/>
    </xf>
    <xf numFmtId="0" fontId="25" fillId="0" borderId="29" xfId="0" applyFont="1" applyBorder="1" applyAlignment="1" applyProtection="1">
      <alignment vertical="top" wrapText="1" readingOrder="1"/>
      <protection locked="0"/>
    </xf>
    <xf numFmtId="164" fontId="2" fillId="0" borderId="27" xfId="1" applyFont="1" applyBorder="1" applyProtection="1"/>
    <xf numFmtId="164" fontId="2" fillId="0" borderId="28" xfId="1" applyFont="1" applyBorder="1" applyProtection="1"/>
    <xf numFmtId="164" fontId="0" fillId="0" borderId="14" xfId="1" applyFont="1" applyBorder="1" applyAlignment="1" applyProtection="1">
      <alignment horizontal="center"/>
    </xf>
    <xf numFmtId="164" fontId="6" fillId="0" borderId="10" xfId="1" applyFont="1" applyBorder="1" applyAlignment="1" applyProtection="1">
      <alignment horizontal="center"/>
    </xf>
    <xf numFmtId="0" fontId="26" fillId="0" borderId="0" xfId="0" applyFont="1" applyAlignment="1">
      <alignment horizontal="right"/>
    </xf>
    <xf numFmtId="0" fontId="27" fillId="0" borderId="0" xfId="0" applyFont="1" applyAlignment="1">
      <alignment horizontal="center"/>
    </xf>
    <xf numFmtId="0" fontId="26" fillId="0" borderId="0" xfId="0" applyFont="1" applyAlignment="1">
      <alignment horizontal="center"/>
    </xf>
    <xf numFmtId="0" fontId="26" fillId="0" borderId="0" xfId="0" applyFont="1"/>
    <xf numFmtId="0" fontId="27" fillId="0" borderId="0" xfId="0" applyFont="1"/>
    <xf numFmtId="0" fontId="26" fillId="0" borderId="0" xfId="0" quotePrefix="1" applyFont="1" applyAlignment="1">
      <alignment horizontal="center"/>
    </xf>
    <xf numFmtId="0" fontId="0" fillId="0" borderId="0" xfId="0" applyAlignment="1">
      <alignment horizontal="center"/>
    </xf>
    <xf numFmtId="164" fontId="28" fillId="0" borderId="0" xfId="1" applyFont="1"/>
    <xf numFmtId="164" fontId="26" fillId="0" borderId="10" xfId="1" applyFont="1" applyBorder="1"/>
    <xf numFmtId="164" fontId="26" fillId="0" borderId="0" xfId="1" applyFont="1" applyBorder="1"/>
    <xf numFmtId="0" fontId="0" fillId="0" borderId="0" xfId="0" quotePrefix="1" applyAlignment="1">
      <alignment horizontal="center"/>
    </xf>
    <xf numFmtId="0" fontId="0" fillId="0" borderId="0" xfId="0" quotePrefix="1"/>
    <xf numFmtId="0" fontId="26" fillId="14" borderId="0" xfId="0" applyFont="1" applyFill="1"/>
    <xf numFmtId="167" fontId="26" fillId="14" borderId="10" xfId="1" applyNumberFormat="1" applyFont="1" applyFill="1" applyBorder="1"/>
    <xf numFmtId="167" fontId="0" fillId="0" borderId="0" xfId="0" applyNumberFormat="1"/>
    <xf numFmtId="0" fontId="0" fillId="0" borderId="8" xfId="0" applyBorder="1"/>
    <xf numFmtId="167" fontId="26" fillId="0" borderId="10" xfId="0" applyNumberFormat="1" applyFont="1" applyFill="1" applyBorder="1"/>
    <xf numFmtId="0" fontId="28" fillId="0" borderId="0" xfId="0" applyFont="1" applyAlignment="1">
      <alignment horizontal="center"/>
    </xf>
    <xf numFmtId="167" fontId="26" fillId="0" borderId="0" xfId="0" applyNumberFormat="1" applyFont="1" applyFill="1" applyBorder="1"/>
    <xf numFmtId="0" fontId="29" fillId="0" borderId="0" xfId="0" applyFont="1"/>
    <xf numFmtId="0" fontId="28" fillId="0" borderId="0" xfId="0" applyFont="1"/>
    <xf numFmtId="0" fontId="30" fillId="16" borderId="0" xfId="0" applyFont="1" applyFill="1"/>
    <xf numFmtId="0" fontId="31" fillId="17" borderId="0" xfId="0" applyFont="1" applyFill="1" applyAlignment="1">
      <alignment horizontal="center"/>
    </xf>
    <xf numFmtId="0" fontId="32" fillId="16" borderId="0" xfId="0" applyFont="1" applyFill="1"/>
    <xf numFmtId="0" fontId="33" fillId="17" borderId="0" xfId="0" applyFont="1" applyFill="1" applyAlignment="1">
      <alignment horizontal="center" vertical="center"/>
    </xf>
    <xf numFmtId="164" fontId="18" fillId="0" borderId="0" xfId="1" applyFont="1" applyBorder="1" applyAlignment="1" applyProtection="1">
      <alignment horizontal="left" wrapText="1"/>
    </xf>
    <xf numFmtId="164" fontId="21" fillId="0" borderId="0" xfId="1" applyFont="1" applyFill="1" applyBorder="1" applyAlignment="1" applyProtection="1">
      <alignment horizontal="center"/>
    </xf>
    <xf numFmtId="164" fontId="6" fillId="0" borderId="10" xfId="1" applyFont="1" applyBorder="1" applyAlignment="1" applyProtection="1">
      <alignment horizontal="center"/>
      <protection locked="0"/>
    </xf>
    <xf numFmtId="164" fontId="6" fillId="0" borderId="29" xfId="1" applyFont="1" applyBorder="1" applyAlignment="1" applyProtection="1">
      <alignment horizontal="center"/>
    </xf>
    <xf numFmtId="164" fontId="6" fillId="0" borderId="0" xfId="1" applyFont="1" applyBorder="1" applyAlignment="1" applyProtection="1">
      <alignment horizontal="center"/>
    </xf>
    <xf numFmtId="0" fontId="35" fillId="0" borderId="0" xfId="0" applyFont="1"/>
    <xf numFmtId="0" fontId="36" fillId="0" borderId="0" xfId="0" applyFont="1" applyAlignment="1">
      <alignment wrapText="1"/>
    </xf>
    <xf numFmtId="164" fontId="38" fillId="0" borderId="0" xfId="1" applyFont="1" applyBorder="1" applyProtection="1"/>
    <xf numFmtId="164" fontId="37" fillId="0" borderId="0" xfId="1" applyFont="1" applyBorder="1" applyProtection="1"/>
    <xf numFmtId="164" fontId="37" fillId="2" borderId="10" xfId="1" applyFont="1" applyFill="1" applyBorder="1" applyProtection="1"/>
    <xf numFmtId="164" fontId="38" fillId="0" borderId="8" xfId="1" applyFont="1" applyBorder="1" applyProtection="1"/>
    <xf numFmtId="164" fontId="38" fillId="0" borderId="10" xfId="1" applyFont="1" applyBorder="1" applyProtection="1">
      <protection locked="0"/>
    </xf>
    <xf numFmtId="3" fontId="10" fillId="0" borderId="10" xfId="0" applyNumberFormat="1" applyFont="1" applyFill="1" applyBorder="1" applyAlignment="1" applyProtection="1">
      <alignment horizontal="center" vertical="top" wrapText="1"/>
    </xf>
    <xf numFmtId="3" fontId="10" fillId="0" borderId="0" xfId="0" applyNumberFormat="1" applyFont="1" applyBorder="1" applyProtection="1"/>
    <xf numFmtId="3" fontId="10" fillId="0" borderId="10" xfId="0" applyNumberFormat="1" applyFont="1" applyBorder="1" applyAlignment="1" applyProtection="1">
      <alignment horizontal="center" vertical="center" wrapText="1"/>
    </xf>
    <xf numFmtId="3" fontId="10" fillId="0" borderId="0" xfId="0" applyNumberFormat="1" applyFont="1" applyFill="1" applyBorder="1" applyAlignment="1" applyProtection="1">
      <alignment horizontal="center" vertical="top" wrapText="1"/>
    </xf>
    <xf numFmtId="3" fontId="10" fillId="0" borderId="0" xfId="0" applyNumberFormat="1" applyFont="1" applyBorder="1" applyAlignment="1" applyProtection="1">
      <alignment horizontal="center" vertical="top" wrapText="1"/>
    </xf>
    <xf numFmtId="165" fontId="10" fillId="0" borderId="0" xfId="0" applyNumberFormat="1" applyFont="1" applyFill="1" applyBorder="1" applyAlignment="1" applyProtection="1">
      <alignment horizontal="left" vertical="top"/>
    </xf>
    <xf numFmtId="3" fontId="10" fillId="0" borderId="0" xfId="0" applyNumberFormat="1" applyFont="1" applyFill="1" applyBorder="1" applyAlignment="1" applyProtection="1"/>
    <xf numFmtId="164" fontId="6" fillId="0" borderId="10" xfId="1" applyFont="1" applyBorder="1" applyAlignment="1" applyProtection="1">
      <alignment horizontal="left" vertical="center"/>
    </xf>
    <xf numFmtId="164" fontId="6" fillId="0" borderId="10" xfId="1" applyFont="1" applyBorder="1" applyAlignment="1" applyProtection="1">
      <alignment horizontal="right"/>
      <protection locked="0"/>
    </xf>
    <xf numFmtId="164" fontId="6" fillId="0" borderId="10" xfId="1" applyFont="1" applyBorder="1" applyProtection="1"/>
    <xf numFmtId="164" fontId="6" fillId="0" borderId="11" xfId="1" applyFont="1" applyBorder="1" applyProtection="1"/>
    <xf numFmtId="164" fontId="10" fillId="9" borderId="10" xfId="1" applyFont="1" applyFill="1" applyBorder="1" applyAlignment="1" applyProtection="1">
      <alignment horizontal="center"/>
    </xf>
    <xf numFmtId="164" fontId="10" fillId="9" borderId="10" xfId="1" applyFont="1" applyFill="1" applyBorder="1" applyProtection="1"/>
    <xf numFmtId="164" fontId="10" fillId="8" borderId="10" xfId="1" applyFont="1" applyFill="1" applyBorder="1" applyProtection="1"/>
    <xf numFmtId="164" fontId="10" fillId="0" borderId="0" xfId="1" applyFont="1" applyFill="1" applyBorder="1" applyAlignment="1" applyProtection="1">
      <alignment horizontal="center" vertical="top" wrapText="1"/>
    </xf>
    <xf numFmtId="164" fontId="10" fillId="0" borderId="0" xfId="1" applyFont="1" applyBorder="1" applyProtection="1"/>
    <xf numFmtId="164" fontId="10" fillId="0" borderId="0" xfId="1" applyFont="1" applyBorder="1" applyAlignment="1" applyProtection="1">
      <alignment horizontal="center" vertical="top" wrapText="1"/>
    </xf>
    <xf numFmtId="164" fontId="6" fillId="0" borderId="0" xfId="1" applyFont="1" applyBorder="1" applyAlignment="1" applyProtection="1"/>
    <xf numFmtId="164" fontId="10" fillId="0" borderId="8" xfId="1" applyFont="1" applyFill="1" applyBorder="1" applyAlignment="1" applyProtection="1">
      <alignment horizontal="left"/>
    </xf>
    <xf numFmtId="164" fontId="10" fillId="0" borderId="8" xfId="1" applyFont="1" applyFill="1" applyBorder="1" applyAlignment="1" applyProtection="1">
      <alignment horizontal="center"/>
    </xf>
    <xf numFmtId="164" fontId="10" fillId="0" borderId="8" xfId="1" applyFont="1" applyBorder="1" applyProtection="1"/>
    <xf numFmtId="164" fontId="6" fillId="0" borderId="12" xfId="1" applyFont="1" applyFill="1" applyBorder="1" applyAlignment="1" applyProtection="1"/>
    <xf numFmtId="164" fontId="39" fillId="0" borderId="13" xfId="1" applyFont="1" applyBorder="1" applyAlignment="1" applyProtection="1"/>
    <xf numFmtId="164" fontId="6" fillId="0" borderId="14" xfId="1" applyFont="1" applyBorder="1" applyProtection="1"/>
    <xf numFmtId="164" fontId="6" fillId="0" borderId="10" xfId="1" applyFont="1" applyFill="1" applyBorder="1" applyAlignment="1" applyProtection="1">
      <alignment horizontal="right"/>
      <protection locked="0"/>
    </xf>
    <xf numFmtId="164" fontId="6" fillId="0" borderId="15" xfId="1" applyFont="1" applyBorder="1" applyProtection="1"/>
    <xf numFmtId="164" fontId="6" fillId="0" borderId="16" xfId="1" applyFont="1" applyFill="1" applyBorder="1" applyAlignment="1" applyProtection="1">
      <alignment horizontal="left"/>
    </xf>
    <xf numFmtId="164" fontId="6" fillId="0" borderId="17" xfId="1" applyFont="1" applyFill="1" applyBorder="1" applyAlignment="1" applyProtection="1">
      <alignment horizontal="left"/>
    </xf>
    <xf numFmtId="164" fontId="6" fillId="0" borderId="24" xfId="1" applyFont="1" applyBorder="1" applyProtection="1"/>
    <xf numFmtId="164" fontId="6" fillId="0" borderId="25" xfId="1" applyFont="1" applyFill="1" applyBorder="1" applyAlignment="1" applyProtection="1">
      <alignment horizontal="left"/>
    </xf>
    <xf numFmtId="164" fontId="6" fillId="0" borderId="26" xfId="1" applyFont="1" applyFill="1" applyBorder="1" applyAlignment="1" applyProtection="1">
      <alignment horizontal="left"/>
    </xf>
    <xf numFmtId="164" fontId="10" fillId="7" borderId="28" xfId="1" applyFont="1" applyFill="1" applyBorder="1" applyProtection="1"/>
    <xf numFmtId="164" fontId="10" fillId="0" borderId="0" xfId="1" applyFont="1" applyFill="1" applyBorder="1" applyAlignment="1" applyProtection="1">
      <alignment horizontal="center"/>
    </xf>
    <xf numFmtId="164" fontId="6" fillId="0" borderId="1" xfId="1" applyFont="1" applyFill="1" applyBorder="1" applyAlignment="1" applyProtection="1"/>
    <xf numFmtId="164" fontId="10" fillId="0" borderId="3" xfId="1" applyFont="1" applyFill="1" applyBorder="1" applyAlignment="1" applyProtection="1">
      <alignment horizontal="left"/>
    </xf>
    <xf numFmtId="164" fontId="6" fillId="0" borderId="20" xfId="1" applyFont="1" applyBorder="1" applyProtection="1"/>
    <xf numFmtId="164" fontId="6" fillId="0" borderId="21" xfId="1" applyFont="1" applyFill="1" applyBorder="1" applyAlignment="1" applyProtection="1"/>
    <xf numFmtId="164" fontId="6" fillId="0" borderId="13" xfId="1" applyFont="1" applyFill="1" applyBorder="1" applyAlignment="1" applyProtection="1"/>
    <xf numFmtId="164" fontId="6" fillId="0" borderId="16" xfId="1" applyFont="1" applyFill="1" applyBorder="1" applyAlignment="1" applyProtection="1"/>
    <xf numFmtId="164" fontId="6" fillId="0" borderId="17" xfId="1" applyFont="1" applyFill="1" applyBorder="1" applyAlignment="1" applyProtection="1"/>
    <xf numFmtId="164" fontId="6" fillId="0" borderId="22" xfId="1" applyFont="1" applyBorder="1" applyProtection="1"/>
    <xf numFmtId="164" fontId="6" fillId="0" borderId="18" xfId="1" applyFont="1" applyFill="1" applyBorder="1" applyAlignment="1" applyProtection="1"/>
    <xf numFmtId="164" fontId="10" fillId="0" borderId="19" xfId="1" applyFont="1" applyFill="1" applyBorder="1" applyAlignment="1" applyProtection="1">
      <alignment horizontal="right"/>
    </xf>
    <xf numFmtId="164" fontId="10" fillId="0" borderId="2" xfId="1" applyFont="1" applyFill="1" applyBorder="1" applyAlignment="1" applyProtection="1"/>
    <xf numFmtId="164" fontId="6" fillId="0" borderId="23" xfId="1" applyFont="1" applyFill="1" applyBorder="1" applyAlignment="1" applyProtection="1"/>
    <xf numFmtId="164" fontId="6" fillId="0" borderId="25" xfId="1" applyFont="1" applyFill="1" applyBorder="1" applyAlignment="1" applyProtection="1"/>
    <xf numFmtId="164" fontId="10" fillId="0" borderId="26" xfId="1" applyFont="1" applyFill="1" applyBorder="1" applyAlignment="1" applyProtection="1">
      <alignment horizontal="right"/>
    </xf>
    <xf numFmtId="164" fontId="6" fillId="0" borderId="29" xfId="1" applyFont="1" applyFill="1" applyBorder="1" applyAlignment="1" applyProtection="1"/>
    <xf numFmtId="164" fontId="10" fillId="9" borderId="10" xfId="1" applyFont="1" applyFill="1" applyBorder="1" applyAlignment="1" applyProtection="1"/>
    <xf numFmtId="164" fontId="10" fillId="0" borderId="0" xfId="1" applyFont="1" applyFill="1" applyProtection="1"/>
    <xf numFmtId="164" fontId="10" fillId="0" borderId="10" xfId="1" applyFont="1" applyFill="1" applyBorder="1" applyAlignment="1" applyProtection="1">
      <alignment horizontal="center" wrapText="1"/>
    </xf>
    <xf numFmtId="164" fontId="10" fillId="0" borderId="10" xfId="1" applyFont="1" applyBorder="1" applyAlignment="1" applyProtection="1">
      <alignment horizontal="center" wrapText="1"/>
    </xf>
    <xf numFmtId="164" fontId="6" fillId="0" borderId="21" xfId="1" applyFont="1" applyFill="1" applyBorder="1" applyAlignment="1" applyProtection="1">
      <alignment horizontal="left"/>
    </xf>
    <xf numFmtId="164" fontId="6" fillId="0" borderId="29" xfId="1" applyFont="1" applyFill="1" applyBorder="1" applyAlignment="1" applyProtection="1">
      <alignment horizontal="left"/>
    </xf>
    <xf numFmtId="164" fontId="10" fillId="5" borderId="10" xfId="1" applyFont="1" applyFill="1" applyBorder="1" applyAlignment="1" applyProtection="1">
      <alignment horizontal="center"/>
    </xf>
    <xf numFmtId="164" fontId="10" fillId="5" borderId="10" xfId="1" applyFont="1" applyFill="1" applyBorder="1" applyAlignment="1" applyProtection="1"/>
    <xf numFmtId="164" fontId="10" fillId="5" borderId="10" xfId="1" applyFont="1" applyFill="1" applyBorder="1" applyProtection="1"/>
    <xf numFmtId="164" fontId="6" fillId="0" borderId="10" xfId="1" applyFont="1" applyBorder="1" applyProtection="1">
      <protection locked="0"/>
    </xf>
    <xf numFmtId="164" fontId="6" fillId="0" borderId="26" xfId="1" applyFont="1" applyFill="1" applyBorder="1" applyAlignment="1" applyProtection="1"/>
    <xf numFmtId="164" fontId="10" fillId="5" borderId="28" xfId="1" applyFont="1" applyFill="1" applyBorder="1" applyProtection="1"/>
    <xf numFmtId="164" fontId="6" fillId="0" borderId="8" xfId="1" applyFont="1" applyBorder="1" applyAlignment="1" applyProtection="1"/>
    <xf numFmtId="3" fontId="6" fillId="0" borderId="10" xfId="0" applyNumberFormat="1" applyFont="1" applyBorder="1" applyProtection="1"/>
    <xf numFmtId="0" fontId="4" fillId="10" borderId="10" xfId="0" applyNumberFormat="1" applyFont="1" applyFill="1" applyBorder="1" applyAlignment="1" applyProtection="1">
      <alignment horizontal="center"/>
    </xf>
    <xf numFmtId="3" fontId="2" fillId="0" borderId="3" xfId="0" applyNumberFormat="1" applyFont="1" applyBorder="1" applyProtection="1"/>
    <xf numFmtId="3" fontId="6" fillId="0" borderId="1" xfId="0" applyNumberFormat="1" applyFont="1" applyBorder="1" applyProtection="1"/>
    <xf numFmtId="166" fontId="38" fillId="0" borderId="29" xfId="1" applyNumberFormat="1" applyFont="1" applyBorder="1" applyAlignment="1" applyProtection="1">
      <alignment horizontal="center" vertical="center"/>
    </xf>
    <xf numFmtId="164" fontId="38" fillId="0" borderId="0" xfId="1" applyFont="1" applyBorder="1" applyAlignment="1" applyProtection="1">
      <alignment horizontal="left"/>
    </xf>
    <xf numFmtId="164" fontId="38" fillId="0" borderId="29" xfId="1" applyFont="1" applyBorder="1" applyAlignment="1" applyProtection="1">
      <alignment horizontal="center"/>
    </xf>
    <xf numFmtId="166" fontId="38" fillId="0" borderId="7" xfId="1" applyNumberFormat="1" applyFont="1" applyBorder="1" applyAlignment="1" applyProtection="1">
      <alignment horizontal="center" vertical="center"/>
    </xf>
    <xf numFmtId="164" fontId="6" fillId="0" borderId="0" xfId="1" applyFont="1" applyBorder="1" applyAlignment="1" applyProtection="1">
      <alignment horizontal="left" wrapText="1"/>
    </xf>
    <xf numFmtId="164" fontId="10" fillId="0" borderId="10" xfId="1" applyFont="1" applyFill="1" applyBorder="1" applyAlignment="1" applyProtection="1">
      <alignment horizontal="center" vertical="top" wrapText="1"/>
      <protection locked="0"/>
    </xf>
    <xf numFmtId="164" fontId="37" fillId="0" borderId="5" xfId="1" applyFont="1" applyBorder="1" applyProtection="1"/>
    <xf numFmtId="166" fontId="6" fillId="0" borderId="29" xfId="1" applyNumberFormat="1" applyFont="1" applyBorder="1" applyAlignment="1" applyProtection="1">
      <alignment horizontal="center" vertical="center"/>
    </xf>
    <xf numFmtId="166" fontId="6" fillId="0" borderId="29" xfId="1" applyNumberFormat="1" applyFont="1" applyBorder="1" applyAlignment="1" applyProtection="1">
      <alignment vertical="center"/>
    </xf>
    <xf numFmtId="164" fontId="6" fillId="0" borderId="29" xfId="1" applyFont="1" applyBorder="1" applyAlignment="1" applyProtection="1">
      <alignment horizontal="center" vertical="center"/>
    </xf>
    <xf numFmtId="164" fontId="6" fillId="0" borderId="29" xfId="1" applyFont="1" applyBorder="1" applyProtection="1">
      <protection locked="0"/>
    </xf>
    <xf numFmtId="164" fontId="6" fillId="0" borderId="29" xfId="1" applyFont="1" applyBorder="1" applyProtection="1"/>
    <xf numFmtId="164" fontId="10" fillId="0" borderId="0" xfId="1" applyFont="1" applyBorder="1" applyProtection="1">
      <protection locked="0"/>
    </xf>
    <xf numFmtId="164" fontId="6" fillId="0" borderId="0" xfId="1" applyFont="1" applyBorder="1" applyAlignment="1" applyProtection="1">
      <alignment horizontal="right"/>
      <protection locked="0"/>
    </xf>
    <xf numFmtId="0" fontId="39" fillId="0" borderId="0" xfId="0" applyFont="1"/>
    <xf numFmtId="164" fontId="6" fillId="0" borderId="0" xfId="1" applyFont="1" applyBorder="1" applyAlignment="1" applyProtection="1">
      <alignment horizontal="left" vertical="top" wrapText="1"/>
    </xf>
    <xf numFmtId="164" fontId="6" fillId="0" borderId="0" xfId="1" applyFont="1" applyBorder="1" applyAlignment="1" applyProtection="1">
      <alignment wrapText="1"/>
      <protection locked="0"/>
    </xf>
    <xf numFmtId="164" fontId="6" fillId="0" borderId="29" xfId="1" applyFont="1" applyBorder="1" applyAlignment="1" applyProtection="1">
      <alignment horizontal="center" vertical="center"/>
      <protection locked="0"/>
    </xf>
    <xf numFmtId="164" fontId="6" fillId="0" borderId="8" xfId="1" applyFont="1" applyBorder="1" applyAlignment="1" applyProtection="1">
      <alignment horizontal="left" wrapText="1"/>
    </xf>
    <xf numFmtId="166" fontId="6" fillId="0" borderId="29" xfId="1" applyNumberFormat="1" applyFont="1" applyBorder="1" applyAlignment="1" applyProtection="1">
      <alignment horizontal="center" vertical="center"/>
      <protection locked="0"/>
    </xf>
    <xf numFmtId="164" fontId="6" fillId="2" borderId="10" xfId="1" applyFont="1" applyFill="1" applyBorder="1" applyProtection="1">
      <protection locked="0"/>
    </xf>
    <xf numFmtId="164" fontId="10" fillId="3" borderId="10" xfId="1" applyFont="1" applyFill="1" applyBorder="1" applyProtection="1"/>
    <xf numFmtId="164" fontId="40" fillId="0" borderId="0" xfId="1" applyFont="1" applyProtection="1"/>
    <xf numFmtId="164" fontId="1" fillId="0" borderId="0" xfId="1" applyFont="1" applyProtection="1"/>
    <xf numFmtId="164" fontId="37" fillId="0" borderId="0" xfId="1" applyFont="1" applyProtection="1"/>
    <xf numFmtId="3" fontId="23" fillId="10" borderId="1" xfId="0" applyNumberFormat="1" applyFont="1" applyFill="1" applyBorder="1" applyAlignment="1" applyProtection="1">
      <alignment horizontal="center"/>
    </xf>
    <xf numFmtId="3" fontId="23" fillId="10" borderId="2" xfId="0" applyNumberFormat="1" applyFont="1" applyFill="1" applyBorder="1" applyAlignment="1" applyProtection="1">
      <alignment horizontal="center"/>
    </xf>
    <xf numFmtId="3" fontId="23" fillId="10" borderId="3" xfId="0" applyNumberFormat="1" applyFont="1" applyFill="1" applyBorder="1" applyAlignment="1" applyProtection="1">
      <alignment horizontal="center"/>
    </xf>
    <xf numFmtId="3" fontId="2" fillId="0" borderId="0" xfId="0" applyNumberFormat="1" applyFont="1" applyAlignment="1" applyProtection="1">
      <alignment horizontal="center" vertical="center"/>
    </xf>
    <xf numFmtId="164" fontId="6" fillId="0" borderId="0" xfId="1" applyFont="1" applyAlignment="1" applyProtection="1">
      <alignment horizontal="center" vertical="center"/>
    </xf>
    <xf numFmtId="0" fontId="0" fillId="0" borderId="0" xfId="0" applyAlignment="1">
      <alignment horizontal="center" vertical="center"/>
    </xf>
    <xf numFmtId="43" fontId="0" fillId="0" borderId="0" xfId="0" applyNumberFormat="1"/>
    <xf numFmtId="166" fontId="0" fillId="0" borderId="0" xfId="1" applyNumberFormat="1" applyFont="1"/>
    <xf numFmtId="164" fontId="10" fillId="0" borderId="5" xfId="1" applyFont="1" applyBorder="1" applyProtection="1"/>
    <xf numFmtId="164" fontId="25" fillId="0" borderId="8" xfId="1" applyFont="1" applyFill="1" applyBorder="1" applyProtection="1"/>
    <xf numFmtId="164" fontId="6" fillId="0" borderId="0" xfId="1" quotePrefix="1" applyFont="1" applyFill="1" applyAlignment="1" applyProtection="1">
      <alignment horizontal="left" vertical="center"/>
    </xf>
    <xf numFmtId="164" fontId="0" fillId="0" borderId="10" xfId="1" applyFont="1" applyBorder="1" applyAlignment="1" applyProtection="1">
      <alignment horizontal="center"/>
    </xf>
    <xf numFmtId="0" fontId="25" fillId="0" borderId="10" xfId="0" applyFont="1" applyBorder="1" applyAlignment="1" applyProtection="1">
      <alignment vertical="top" wrapText="1" readingOrder="1"/>
      <protection locked="0"/>
    </xf>
    <xf numFmtId="164" fontId="6" fillId="0" borderId="0" xfId="1" applyFont="1" applyBorder="1" applyAlignment="1" applyProtection="1">
      <alignment horizontal="center" wrapText="1"/>
    </xf>
    <xf numFmtId="164" fontId="6" fillId="0" borderId="10" xfId="1" applyFont="1" applyBorder="1" applyAlignment="1" applyProtection="1">
      <alignment horizontal="center" wrapText="1"/>
    </xf>
    <xf numFmtId="164" fontId="20" fillId="0" borderId="39" xfId="1" applyFont="1" applyBorder="1" applyProtection="1"/>
    <xf numFmtId="164" fontId="4" fillId="0" borderId="39" xfId="1" applyFont="1" applyFill="1" applyBorder="1" applyProtection="1"/>
    <xf numFmtId="0" fontId="0" fillId="0" borderId="10" xfId="0" applyBorder="1"/>
    <xf numFmtId="164" fontId="6" fillId="2" borderId="10" xfId="1" applyFont="1" applyFill="1" applyBorder="1" applyAlignment="1" applyProtection="1">
      <alignment horizontal="center" vertical="center"/>
    </xf>
    <xf numFmtId="0" fontId="0" fillId="0" borderId="0" xfId="0" applyBorder="1"/>
    <xf numFmtId="164" fontId="43" fillId="0" borderId="0" xfId="1" applyFont="1" applyAlignment="1" applyProtection="1">
      <alignment horizontal="left"/>
    </xf>
    <xf numFmtId="164" fontId="28" fillId="0" borderId="10" xfId="1" applyFont="1" applyBorder="1"/>
    <xf numFmtId="164" fontId="0" fillId="13" borderId="10" xfId="1" applyFont="1" applyFill="1" applyBorder="1"/>
    <xf numFmtId="43" fontId="0" fillId="12" borderId="10" xfId="0" applyNumberFormat="1" applyFill="1" applyBorder="1"/>
    <xf numFmtId="43" fontId="26" fillId="0" borderId="28" xfId="0" applyNumberFormat="1" applyFont="1" applyBorder="1"/>
    <xf numFmtId="0" fontId="26" fillId="0" borderId="10" xfId="0" applyFont="1" applyBorder="1"/>
    <xf numFmtId="167" fontId="0" fillId="0" borderId="10" xfId="0" applyNumberFormat="1" applyBorder="1"/>
    <xf numFmtId="0" fontId="26" fillId="0" borderId="0" xfId="0" applyFont="1" applyBorder="1"/>
    <xf numFmtId="0" fontId="26" fillId="0" borderId="4" xfId="0" applyFont="1" applyBorder="1"/>
    <xf numFmtId="0" fontId="26" fillId="0" borderId="6" xfId="0" applyFont="1" applyBorder="1"/>
    <xf numFmtId="0" fontId="44" fillId="0" borderId="0" xfId="0" applyFont="1" applyAlignment="1">
      <alignment horizontal="right"/>
    </xf>
    <xf numFmtId="0" fontId="26" fillId="10" borderId="10" xfId="0" applyFont="1" applyFill="1" applyBorder="1" applyAlignment="1">
      <alignment horizontal="center"/>
    </xf>
    <xf numFmtId="0" fontId="0" fillId="0" borderId="2" xfId="0" applyBorder="1"/>
    <xf numFmtId="0" fontId="0" fillId="0" borderId="0" xfId="0" applyFill="1" applyAlignment="1">
      <alignment horizontal="center"/>
    </xf>
    <xf numFmtId="0" fontId="26" fillId="0" borderId="10" xfId="0" applyFont="1" applyFill="1" applyBorder="1" applyAlignment="1">
      <alignment horizontal="center"/>
    </xf>
    <xf numFmtId="0" fontId="0" fillId="0" borderId="10" xfId="0" applyFill="1" applyBorder="1"/>
    <xf numFmtId="164" fontId="0" fillId="0" borderId="3" xfId="1" applyFont="1" applyFill="1" applyBorder="1" applyAlignment="1">
      <alignment horizontal="center"/>
    </xf>
    <xf numFmtId="164" fontId="0" fillId="0" borderId="10" xfId="1" applyFont="1" applyFill="1" applyBorder="1" applyAlignment="1">
      <alignment horizontal="center"/>
    </xf>
    <xf numFmtId="0" fontId="45" fillId="0" borderId="0" xfId="4" applyFill="1" applyAlignment="1" applyProtection="1"/>
    <xf numFmtId="0" fontId="0" fillId="0" borderId="10" xfId="0" applyFill="1" applyBorder="1" applyAlignment="1">
      <alignment horizontal="center"/>
    </xf>
    <xf numFmtId="0" fontId="0" fillId="0" borderId="0" xfId="0" applyFill="1" applyBorder="1"/>
    <xf numFmtId="0" fontId="0" fillId="0" borderId="1" xfId="0"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168" fontId="0" fillId="0" borderId="0" xfId="1" applyNumberFormat="1" applyFont="1" applyFill="1" applyAlignment="1">
      <alignment horizontal="center"/>
    </xf>
    <xf numFmtId="168" fontId="0" fillId="0" borderId="0" xfId="0" applyNumberFormat="1" applyFill="1"/>
    <xf numFmtId="0" fontId="0" fillId="0" borderId="5" xfId="0" applyFill="1" applyBorder="1" applyAlignment="1">
      <alignment horizontal="center"/>
    </xf>
    <xf numFmtId="168" fontId="0" fillId="0" borderId="5" xfId="0" applyNumberFormat="1" applyFill="1" applyBorder="1" applyAlignment="1">
      <alignment horizontal="center"/>
    </xf>
    <xf numFmtId="3" fontId="24" fillId="0" borderId="10" xfId="0" applyNumberFormat="1" applyFont="1" applyBorder="1" applyAlignment="1" applyProtection="1">
      <alignment horizontal="center" vertical="top" wrapText="1"/>
    </xf>
    <xf numFmtId="164" fontId="6" fillId="0" borderId="10" xfId="1" applyFont="1" applyBorder="1" applyAlignment="1" applyProtection="1">
      <alignment horizontal="right"/>
    </xf>
    <xf numFmtId="49" fontId="6" fillId="0" borderId="17" xfId="1" applyNumberFormat="1" applyFont="1" applyFill="1" applyBorder="1" applyAlignment="1" applyProtection="1">
      <alignment horizontal="left"/>
    </xf>
    <xf numFmtId="10" fontId="10" fillId="2" borderId="10" xfId="5" applyNumberFormat="1" applyFont="1" applyFill="1" applyBorder="1" applyProtection="1"/>
    <xf numFmtId="43" fontId="0" fillId="0" borderId="0" xfId="0" applyNumberFormat="1" applyFill="1" applyAlignment="1">
      <alignment horizontal="center"/>
    </xf>
    <xf numFmtId="166" fontId="0" fillId="0" borderId="0" xfId="1" applyNumberFormat="1" applyFont="1" applyFill="1" applyAlignment="1">
      <alignment horizontal="center"/>
    </xf>
    <xf numFmtId="166" fontId="0" fillId="4" borderId="0" xfId="1" applyNumberFormat="1" applyFont="1" applyFill="1" applyAlignment="1">
      <alignment horizontal="center"/>
    </xf>
    <xf numFmtId="43" fontId="0" fillId="4" borderId="0" xfId="0" applyNumberFormat="1" applyFill="1" applyAlignment="1">
      <alignment horizontal="center"/>
    </xf>
    <xf numFmtId="164" fontId="0" fillId="0" borderId="0" xfId="1" applyFont="1" applyAlignment="1">
      <alignment horizontal="center" vertical="center" wrapText="1"/>
    </xf>
    <xf numFmtId="164" fontId="0" fillId="0" borderId="10" xfId="0" applyNumberFormat="1" applyBorder="1"/>
    <xf numFmtId="166" fontId="0" fillId="0" borderId="0" xfId="0" applyNumberFormat="1"/>
    <xf numFmtId="166" fontId="0" fillId="0" borderId="10" xfId="0" applyNumberFormat="1" applyBorder="1"/>
    <xf numFmtId="164" fontId="6" fillId="0" borderId="16" xfId="1" applyFont="1" applyFill="1" applyBorder="1" applyAlignment="1" applyProtection="1">
      <alignment horizontal="left"/>
    </xf>
    <xf numFmtId="164" fontId="6" fillId="0" borderId="17" xfId="1" applyFont="1" applyFill="1" applyBorder="1" applyAlignment="1" applyProtection="1">
      <alignment horizontal="left"/>
    </xf>
    <xf numFmtId="0" fontId="46" fillId="0" borderId="0" xfId="4" applyFont="1" applyFill="1" applyAlignment="1" applyProtection="1"/>
    <xf numFmtId="0" fontId="45" fillId="0" borderId="0" xfId="4" applyAlignment="1" applyProtection="1"/>
    <xf numFmtId="0" fontId="0" fillId="0" borderId="14" xfId="0" applyFill="1" applyBorder="1"/>
    <xf numFmtId="164" fontId="10" fillId="0" borderId="10" xfId="1" applyFont="1" applyFill="1" applyBorder="1" applyProtection="1">
      <protection locked="0"/>
    </xf>
    <xf numFmtId="164" fontId="0" fillId="0" borderId="0" xfId="1" applyFont="1" applyAlignment="1">
      <alignment wrapText="1"/>
    </xf>
    <xf numFmtId="164" fontId="0" fillId="0" borderId="0" xfId="1" applyFont="1" applyAlignment="1">
      <alignment horizontal="center" wrapText="1"/>
    </xf>
    <xf numFmtId="164" fontId="0" fillId="0" borderId="0" xfId="1" applyFont="1" applyFill="1"/>
    <xf numFmtId="166" fontId="0" fillId="0" borderId="0" xfId="1" applyNumberFormat="1" applyFont="1" applyFill="1"/>
    <xf numFmtId="0" fontId="0" fillId="0" borderId="1" xfId="0" applyFill="1" applyBorder="1"/>
    <xf numFmtId="0" fontId="0" fillId="0" borderId="10" xfId="0" applyFill="1" applyBorder="1" applyAlignment="1">
      <alignment vertical="center"/>
    </xf>
    <xf numFmtId="164" fontId="6" fillId="0" borderId="16" xfId="1" applyFont="1" applyFill="1" applyBorder="1" applyAlignment="1" applyProtection="1">
      <alignment horizontal="left"/>
    </xf>
    <xf numFmtId="164" fontId="6" fillId="0" borderId="17" xfId="1" applyFont="1" applyFill="1" applyBorder="1" applyAlignment="1" applyProtection="1">
      <alignment horizontal="left"/>
    </xf>
    <xf numFmtId="164" fontId="6" fillId="0" borderId="0" xfId="1" applyFont="1" applyFill="1" applyBorder="1" applyAlignment="1" applyProtection="1">
      <alignment horizontal="right"/>
      <protection locked="0"/>
    </xf>
    <xf numFmtId="0" fontId="26"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43" fontId="0" fillId="0" borderId="0" xfId="0" applyNumberFormat="1" applyFill="1" applyBorder="1" applyAlignment="1">
      <alignment horizontal="center"/>
    </xf>
    <xf numFmtId="3" fontId="44" fillId="10" borderId="10" xfId="0" applyNumberFormat="1" applyFont="1" applyFill="1" applyBorder="1" applyAlignment="1">
      <alignment horizontal="center"/>
    </xf>
    <xf numFmtId="164" fontId="6" fillId="0" borderId="1" xfId="1" applyFont="1" applyBorder="1" applyAlignment="1" applyProtection="1">
      <alignment horizontal="left"/>
      <protection locked="0"/>
    </xf>
    <xf numFmtId="164" fontId="6" fillId="0" borderId="2" xfId="1" applyFont="1" applyBorder="1" applyAlignment="1" applyProtection="1">
      <alignment horizontal="left"/>
      <protection locked="0"/>
    </xf>
    <xf numFmtId="164" fontId="6" fillId="0" borderId="3" xfId="1" applyFont="1" applyBorder="1" applyAlignment="1" applyProtection="1">
      <alignment horizontal="left"/>
      <protection locked="0"/>
    </xf>
    <xf numFmtId="0" fontId="26" fillId="0" borderId="10" xfId="0" applyFont="1" applyFill="1" applyBorder="1"/>
    <xf numFmtId="0" fontId="26" fillId="0" borderId="1" xfId="0" applyFont="1" applyFill="1" applyBorder="1"/>
    <xf numFmtId="168" fontId="26" fillId="0" borderId="0" xfId="1" applyNumberFormat="1" applyFont="1" applyFill="1" applyAlignment="1">
      <alignment horizontal="center"/>
    </xf>
    <xf numFmtId="164" fontId="26" fillId="0" borderId="8" xfId="1" applyFont="1" applyFill="1" applyBorder="1" applyAlignment="1">
      <alignment horizontal="center"/>
    </xf>
    <xf numFmtId="164" fontId="26" fillId="0" borderId="0" xfId="1" applyFont="1"/>
    <xf numFmtId="164" fontId="0" fillId="0" borderId="0" xfId="1" applyFont="1" applyFill="1" applyAlignment="1">
      <alignment horizontal="center" vertical="center" wrapText="1"/>
    </xf>
    <xf numFmtId="3" fontId="0" fillId="0" borderId="0" xfId="0" applyNumberFormat="1" applyFill="1"/>
    <xf numFmtId="43" fontId="0" fillId="0" borderId="0" xfId="0" applyNumberFormat="1" applyFill="1"/>
    <xf numFmtId="2" fontId="0" fillId="15" borderId="1" xfId="0" applyNumberFormat="1" applyFill="1" applyBorder="1"/>
    <xf numFmtId="164" fontId="10" fillId="7" borderId="29" xfId="1" applyFont="1" applyFill="1" applyBorder="1" applyAlignment="1" applyProtection="1">
      <alignment horizontal="center" wrapText="1"/>
    </xf>
    <xf numFmtId="164" fontId="10" fillId="7" borderId="0" xfId="1" applyFont="1" applyFill="1" applyBorder="1" applyAlignment="1" applyProtection="1">
      <alignment horizontal="center" wrapText="1"/>
    </xf>
    <xf numFmtId="164" fontId="6" fillId="0" borderId="29" xfId="1" applyFont="1" applyBorder="1" applyAlignment="1" applyProtection="1">
      <alignment horizontal="center"/>
    </xf>
    <xf numFmtId="164" fontId="6" fillId="0" borderId="0" xfId="1" applyFont="1" applyBorder="1" applyAlignment="1" applyProtection="1">
      <alignment horizontal="center"/>
    </xf>
    <xf numFmtId="164" fontId="6" fillId="0" borderId="10" xfId="1" applyFont="1" applyBorder="1" applyAlignment="1" applyProtection="1">
      <alignment horizontal="center"/>
      <protection locked="0"/>
    </xf>
    <xf numFmtId="164" fontId="6" fillId="0" borderId="10" xfId="1" applyFont="1" applyBorder="1" applyAlignment="1" applyProtection="1">
      <alignment horizontal="left"/>
      <protection locked="0"/>
    </xf>
    <xf numFmtId="164" fontId="6" fillId="2" borderId="10" xfId="1" applyFont="1" applyFill="1" applyBorder="1" applyAlignment="1" applyProtection="1">
      <alignment horizontal="left" vertical="center" wrapText="1"/>
    </xf>
    <xf numFmtId="164" fontId="10" fillId="7" borderId="10" xfId="1" applyFont="1" applyFill="1" applyBorder="1" applyAlignment="1" applyProtection="1">
      <alignment horizontal="left"/>
    </xf>
    <xf numFmtId="164" fontId="10" fillId="2" borderId="10" xfId="1" applyFont="1" applyFill="1" applyBorder="1" applyAlignment="1" applyProtection="1">
      <alignment horizontal="left"/>
    </xf>
    <xf numFmtId="164" fontId="6" fillId="0" borderId="1" xfId="1" applyFont="1" applyBorder="1" applyAlignment="1" applyProtection="1">
      <alignment horizontal="left"/>
      <protection locked="0"/>
    </xf>
    <xf numFmtId="164" fontId="6" fillId="0" borderId="2" xfId="1" applyFont="1" applyBorder="1" applyAlignment="1" applyProtection="1">
      <alignment horizontal="left"/>
      <protection locked="0"/>
    </xf>
    <xf numFmtId="164" fontId="6" fillId="0" borderId="3" xfId="1" applyFont="1" applyBorder="1" applyAlignment="1" applyProtection="1">
      <alignment horizontal="left"/>
      <protection locked="0"/>
    </xf>
    <xf numFmtId="164" fontId="6" fillId="2" borderId="10" xfId="1" applyFont="1" applyFill="1" applyBorder="1" applyAlignment="1" applyProtection="1">
      <alignment horizontal="left" wrapText="1"/>
    </xf>
    <xf numFmtId="164" fontId="0" fillId="0" borderId="29" xfId="1" applyFont="1" applyBorder="1" applyAlignment="1" applyProtection="1">
      <alignment horizontal="center"/>
    </xf>
    <xf numFmtId="164" fontId="0" fillId="0" borderId="30" xfId="1" applyFont="1" applyBorder="1" applyAlignment="1" applyProtection="1">
      <alignment horizontal="center"/>
    </xf>
    <xf numFmtId="164" fontId="0" fillId="0" borderId="10" xfId="1" applyFont="1" applyBorder="1" applyAlignment="1" applyProtection="1">
      <alignment horizontal="center"/>
    </xf>
    <xf numFmtId="3" fontId="23" fillId="10" borderId="10" xfId="0" applyNumberFormat="1" applyFont="1" applyFill="1" applyBorder="1" applyAlignment="1" applyProtection="1">
      <alignment horizontal="left"/>
    </xf>
    <xf numFmtId="3" fontId="20" fillId="11" borderId="31" xfId="0" applyNumberFormat="1" applyFont="1" applyFill="1" applyBorder="1" applyAlignment="1" applyProtection="1">
      <alignment horizontal="left" vertical="top"/>
    </xf>
    <xf numFmtId="3" fontId="20" fillId="11" borderId="32" xfId="0" applyNumberFormat="1" applyFont="1" applyFill="1" applyBorder="1" applyAlignment="1" applyProtection="1">
      <alignment horizontal="left" vertical="top"/>
    </xf>
    <xf numFmtId="3" fontId="20" fillId="11" borderId="0" xfId="0" applyNumberFormat="1" applyFont="1" applyFill="1" applyBorder="1" applyAlignment="1" applyProtection="1">
      <alignment vertical="top" wrapText="1"/>
    </xf>
    <xf numFmtId="3" fontId="20" fillId="11" borderId="0" xfId="0" applyNumberFormat="1" applyFont="1" applyFill="1" applyBorder="1" applyAlignment="1" applyProtection="1">
      <alignment horizontal="left" vertical="top" wrapText="1"/>
    </xf>
    <xf numFmtId="164" fontId="20" fillId="0" borderId="0" xfId="1" applyFont="1" applyFill="1" applyAlignment="1" applyProtection="1">
      <alignment horizontal="left" vertical="top" wrapText="1"/>
    </xf>
    <xf numFmtId="164" fontId="22" fillId="0" borderId="1" xfId="1" applyFont="1" applyBorder="1" applyAlignment="1">
      <alignment horizontal="center" wrapText="1"/>
    </xf>
    <xf numFmtId="164" fontId="22" fillId="0" borderId="2" xfId="1" applyFont="1" applyBorder="1" applyAlignment="1">
      <alignment horizontal="center" wrapText="1"/>
    </xf>
    <xf numFmtId="164" fontId="22" fillId="0" borderId="3" xfId="1" applyFont="1" applyBorder="1" applyAlignment="1">
      <alignment horizontal="center" wrapText="1"/>
    </xf>
    <xf numFmtId="3" fontId="20" fillId="11" borderId="0" xfId="0" quotePrefix="1" applyNumberFormat="1" applyFont="1" applyFill="1" applyBorder="1" applyAlignment="1" applyProtection="1">
      <alignment horizontal="left" vertical="top" wrapText="1"/>
    </xf>
    <xf numFmtId="3" fontId="20" fillId="18" borderId="0" xfId="0" quotePrefix="1" applyNumberFormat="1" applyFont="1" applyFill="1" applyBorder="1" applyAlignment="1" applyProtection="1">
      <alignment horizontal="left" vertical="top" wrapText="1"/>
    </xf>
    <xf numFmtId="3" fontId="20" fillId="18" borderId="0" xfId="0" applyNumberFormat="1" applyFont="1" applyFill="1" applyBorder="1" applyAlignment="1" applyProtection="1">
      <alignment horizontal="left" vertical="top" wrapText="1"/>
    </xf>
    <xf numFmtId="3" fontId="20" fillId="18" borderId="35" xfId="0" applyNumberFormat="1" applyFont="1" applyFill="1" applyBorder="1" applyAlignment="1" applyProtection="1">
      <alignment horizontal="left" vertical="top" wrapText="1"/>
    </xf>
    <xf numFmtId="3" fontId="20" fillId="11" borderId="34" xfId="0" applyNumberFormat="1" applyFont="1" applyFill="1" applyBorder="1" applyAlignment="1" applyProtection="1">
      <alignment horizontal="left" vertical="top" wrapText="1"/>
    </xf>
    <xf numFmtId="164" fontId="6" fillId="0" borderId="0" xfId="1" applyFont="1" applyAlignment="1" applyProtection="1">
      <alignment horizontal="left" wrapText="1"/>
    </xf>
    <xf numFmtId="164" fontId="21" fillId="0" borderId="0" xfId="1" applyFont="1" applyFill="1" applyBorder="1" applyAlignment="1" applyProtection="1">
      <alignment horizontal="center"/>
    </xf>
    <xf numFmtId="164" fontId="18" fillId="0" borderId="1" xfId="1" applyFont="1" applyBorder="1" applyAlignment="1" applyProtection="1">
      <alignment horizontal="left" wrapText="1"/>
      <protection locked="0"/>
    </xf>
    <xf numFmtId="164" fontId="18" fillId="0" borderId="2" xfId="1" applyFont="1" applyBorder="1" applyAlignment="1" applyProtection="1">
      <alignment horizontal="left" wrapText="1"/>
      <protection locked="0"/>
    </xf>
    <xf numFmtId="164" fontId="18" fillId="0" borderId="3" xfId="1" applyFont="1" applyBorder="1" applyAlignment="1" applyProtection="1">
      <alignment horizontal="left" wrapText="1"/>
      <protection locked="0"/>
    </xf>
    <xf numFmtId="164" fontId="18" fillId="0" borderId="1" xfId="1" applyFont="1" applyBorder="1" applyAlignment="1" applyProtection="1">
      <alignment horizontal="right" wrapText="1"/>
      <protection locked="0"/>
    </xf>
    <xf numFmtId="164" fontId="18" fillId="0" borderId="3" xfId="1" applyFont="1" applyBorder="1" applyAlignment="1" applyProtection="1">
      <alignment horizontal="right" wrapText="1"/>
      <protection locked="0"/>
    </xf>
    <xf numFmtId="164" fontId="10" fillId="6" borderId="1" xfId="1" applyFont="1" applyFill="1" applyBorder="1" applyAlignment="1" applyProtection="1">
      <alignment horizontal="right"/>
    </xf>
    <xf numFmtId="164" fontId="10" fillId="6" borderId="3" xfId="1" applyFont="1" applyFill="1" applyBorder="1" applyAlignment="1" applyProtection="1">
      <alignment horizontal="right"/>
    </xf>
    <xf numFmtId="164" fontId="0" fillId="0" borderId="0" xfId="1" applyFont="1" applyAlignment="1" applyProtection="1">
      <alignment wrapText="1"/>
    </xf>
    <xf numFmtId="164" fontId="0" fillId="0" borderId="0" xfId="1" applyFont="1" applyAlignment="1" applyProtection="1">
      <alignment horizontal="left" wrapText="1"/>
    </xf>
    <xf numFmtId="3" fontId="41" fillId="10" borderId="1" xfId="0" applyNumberFormat="1" applyFont="1" applyFill="1" applyBorder="1" applyAlignment="1" applyProtection="1">
      <alignment horizontal="center" vertical="center"/>
    </xf>
    <xf numFmtId="3" fontId="41" fillId="10" borderId="2" xfId="0" applyNumberFormat="1" applyFont="1" applyFill="1" applyBorder="1" applyAlignment="1" applyProtection="1">
      <alignment horizontal="center" vertical="center"/>
    </xf>
    <xf numFmtId="3" fontId="41" fillId="10" borderId="3" xfId="0" applyNumberFormat="1" applyFont="1" applyFill="1" applyBorder="1" applyAlignment="1" applyProtection="1">
      <alignment horizontal="center" vertical="center"/>
    </xf>
    <xf numFmtId="164" fontId="18" fillId="0" borderId="0" xfId="1" applyFont="1" applyBorder="1" applyAlignment="1" applyProtection="1">
      <alignment horizontal="left" wrapText="1"/>
    </xf>
    <xf numFmtId="164" fontId="6" fillId="0" borderId="0" xfId="1" applyFont="1" applyBorder="1" applyAlignment="1" applyProtection="1">
      <alignment horizontal="left" wrapText="1"/>
    </xf>
    <xf numFmtId="164" fontId="47" fillId="0" borderId="0" xfId="1" applyFont="1" applyAlignment="1" applyProtection="1">
      <alignment horizontal="left" vertical="top"/>
    </xf>
    <xf numFmtId="164" fontId="16" fillId="0" borderId="1" xfId="1" applyFont="1" applyBorder="1" applyAlignment="1" applyProtection="1">
      <alignment horizontal="left"/>
      <protection locked="0"/>
    </xf>
    <xf numFmtId="164" fontId="16" fillId="0" borderId="2" xfId="1" applyFont="1" applyBorder="1" applyAlignment="1" applyProtection="1">
      <alignment horizontal="left"/>
      <protection locked="0"/>
    </xf>
    <xf numFmtId="164" fontId="16" fillId="0" borderId="3" xfId="1" applyFont="1" applyBorder="1" applyAlignment="1" applyProtection="1">
      <alignment horizontal="left"/>
      <protection locked="0"/>
    </xf>
    <xf numFmtId="164" fontId="16" fillId="0" borderId="10" xfId="1" applyFont="1" applyBorder="1" applyAlignment="1" applyProtection="1">
      <alignment horizontal="center" wrapText="1"/>
      <protection locked="0"/>
    </xf>
    <xf numFmtId="164" fontId="6" fillId="0" borderId="12" xfId="1" applyFont="1" applyFill="1" applyBorder="1" applyAlignment="1" applyProtection="1">
      <alignment horizontal="left"/>
    </xf>
    <xf numFmtId="164" fontId="6" fillId="0" borderId="13" xfId="1" applyFont="1" applyFill="1" applyBorder="1" applyAlignment="1" applyProtection="1">
      <alignment horizontal="left"/>
    </xf>
    <xf numFmtId="164" fontId="10" fillId="9" borderId="10" xfId="1" applyFont="1" applyFill="1" applyBorder="1" applyAlignment="1" applyProtection="1">
      <alignment horizontal="left"/>
    </xf>
    <xf numFmtId="164" fontId="10" fillId="9" borderId="1" xfId="1" applyFont="1" applyFill="1" applyBorder="1" applyAlignment="1" applyProtection="1">
      <alignment horizontal="left"/>
    </xf>
    <xf numFmtId="164" fontId="10" fillId="9" borderId="3" xfId="1" applyFont="1" applyFill="1" applyBorder="1" applyAlignment="1" applyProtection="1">
      <alignment horizontal="left"/>
    </xf>
    <xf numFmtId="3" fontId="3" fillId="0" borderId="0" xfId="0" applyNumberFormat="1" applyFont="1" applyFill="1" applyAlignment="1" applyProtection="1">
      <alignment horizontal="center"/>
    </xf>
    <xf numFmtId="3" fontId="10" fillId="0" borderId="10" xfId="0" applyNumberFormat="1" applyFont="1" applyFill="1" applyBorder="1" applyAlignment="1" applyProtection="1">
      <alignment horizontal="center" vertical="top" wrapText="1"/>
    </xf>
    <xf numFmtId="164" fontId="6" fillId="0" borderId="27" xfId="1" applyFont="1" applyBorder="1" applyAlignment="1" applyProtection="1">
      <alignment horizontal="center" vertical="center"/>
    </xf>
    <xf numFmtId="164" fontId="6" fillId="0" borderId="28" xfId="1" applyFont="1" applyBorder="1" applyAlignment="1" applyProtection="1">
      <alignment horizontal="center" vertical="center"/>
    </xf>
    <xf numFmtId="164" fontId="10" fillId="5" borderId="10" xfId="1" applyFont="1" applyFill="1" applyBorder="1" applyAlignment="1" applyProtection="1">
      <alignment horizontal="left"/>
    </xf>
    <xf numFmtId="164" fontId="10" fillId="2" borderId="1" xfId="1" applyFont="1" applyFill="1" applyBorder="1" applyAlignment="1" applyProtection="1">
      <alignment horizontal="center"/>
    </xf>
    <xf numFmtId="164" fontId="10" fillId="2" borderId="2" xfId="1" applyFont="1" applyFill="1" applyBorder="1" applyAlignment="1" applyProtection="1">
      <alignment horizontal="center"/>
    </xf>
    <xf numFmtId="0" fontId="6" fillId="9" borderId="10" xfId="0" applyFont="1" applyFill="1" applyBorder="1" applyAlignment="1" applyProtection="1">
      <alignment horizontal="center" wrapText="1"/>
    </xf>
    <xf numFmtId="3" fontId="23" fillId="10" borderId="1" xfId="0" applyNumberFormat="1" applyFont="1" applyFill="1" applyBorder="1" applyAlignment="1" applyProtection="1">
      <alignment horizontal="center"/>
      <protection locked="0"/>
    </xf>
    <xf numFmtId="3" fontId="23" fillId="10" borderId="2" xfId="0" applyNumberFormat="1" applyFont="1" applyFill="1" applyBorder="1" applyAlignment="1" applyProtection="1">
      <alignment horizontal="center"/>
      <protection locked="0"/>
    </xf>
    <xf numFmtId="3" fontId="23" fillId="10" borderId="3" xfId="0" applyNumberFormat="1" applyFont="1" applyFill="1" applyBorder="1" applyAlignment="1" applyProtection="1">
      <alignment horizontal="center"/>
      <protection locked="0"/>
    </xf>
    <xf numFmtId="164" fontId="10" fillId="5" borderId="1" xfId="1" applyFont="1" applyFill="1" applyBorder="1" applyAlignment="1" applyProtection="1">
      <alignment horizontal="left"/>
    </xf>
    <xf numFmtId="164" fontId="10" fillId="5" borderId="3" xfId="1" applyFont="1" applyFill="1" applyBorder="1" applyAlignment="1" applyProtection="1">
      <alignment horizontal="left"/>
    </xf>
    <xf numFmtId="164" fontId="10" fillId="0" borderId="1" xfId="1" applyFont="1" applyBorder="1" applyAlignment="1" applyProtection="1">
      <alignment horizontal="left" wrapText="1"/>
      <protection locked="0"/>
    </xf>
    <xf numFmtId="164" fontId="10" fillId="0" borderId="2" xfId="1" applyFont="1" applyBorder="1" applyAlignment="1" applyProtection="1">
      <alignment horizontal="left" wrapText="1"/>
      <protection locked="0"/>
    </xf>
    <xf numFmtId="164" fontId="10" fillId="0" borderId="3" xfId="1" applyFont="1" applyBorder="1" applyAlignment="1" applyProtection="1">
      <alignment horizontal="left" wrapText="1"/>
      <protection locked="0"/>
    </xf>
    <xf numFmtId="164" fontId="6" fillId="0" borderId="8" xfId="1" applyFont="1" applyBorder="1" applyAlignment="1" applyProtection="1">
      <alignment horizontal="left" vertical="top" wrapText="1"/>
    </xf>
    <xf numFmtId="3" fontId="23" fillId="10" borderId="1" xfId="0" applyNumberFormat="1" applyFont="1" applyFill="1" applyBorder="1" applyAlignment="1" applyProtection="1">
      <alignment horizontal="center" vertical="center"/>
    </xf>
    <xf numFmtId="3" fontId="23" fillId="10" borderId="2" xfId="0" applyNumberFormat="1" applyFont="1" applyFill="1" applyBorder="1" applyAlignment="1" applyProtection="1">
      <alignment horizontal="center" vertical="center"/>
    </xf>
    <xf numFmtId="3" fontId="23" fillId="10" borderId="3" xfId="0" applyNumberFormat="1" applyFont="1" applyFill="1" applyBorder="1" applyAlignment="1" applyProtection="1">
      <alignment horizontal="center" vertical="center"/>
    </xf>
    <xf numFmtId="164" fontId="42" fillId="0" borderId="8" xfId="1" applyFont="1" applyBorder="1" applyAlignment="1" applyProtection="1">
      <alignment horizontal="center"/>
    </xf>
    <xf numFmtId="164" fontId="6" fillId="0" borderId="16" xfId="1" applyFont="1" applyFill="1" applyBorder="1" applyAlignment="1" applyProtection="1">
      <alignment horizontal="left"/>
    </xf>
    <xf numFmtId="164" fontId="6" fillId="0" borderId="17" xfId="1" applyFont="1" applyFill="1" applyBorder="1" applyAlignment="1" applyProtection="1">
      <alignment horizontal="left"/>
    </xf>
    <xf numFmtId="3" fontId="23" fillId="10" borderId="1" xfId="0" applyNumberFormat="1" applyFont="1" applyFill="1" applyBorder="1" applyAlignment="1" applyProtection="1">
      <alignment horizontal="center"/>
    </xf>
    <xf numFmtId="3" fontId="23" fillId="10" borderId="2" xfId="0" applyNumberFormat="1" applyFont="1" applyFill="1" applyBorder="1" applyAlignment="1" applyProtection="1">
      <alignment horizontal="center"/>
    </xf>
    <xf numFmtId="3" fontId="23" fillId="10" borderId="3" xfId="0" applyNumberFormat="1" applyFont="1" applyFill="1" applyBorder="1" applyAlignment="1" applyProtection="1">
      <alignment horizontal="center"/>
    </xf>
    <xf numFmtId="0" fontId="35" fillId="0" borderId="0" xfId="0" applyFont="1" applyAlignment="1">
      <alignment wrapText="1"/>
    </xf>
    <xf numFmtId="0" fontId="35" fillId="0" borderId="27" xfId="0" applyFont="1" applyBorder="1" applyAlignment="1">
      <alignment horizontal="center" wrapText="1"/>
    </xf>
    <xf numFmtId="0" fontId="35" fillId="0" borderId="14" xfId="0" applyFont="1" applyBorder="1" applyAlignment="1">
      <alignment horizontal="center" wrapText="1"/>
    </xf>
    <xf numFmtId="0" fontId="35" fillId="0" borderId="28" xfId="0" applyFont="1" applyBorder="1" applyAlignment="1">
      <alignment horizontal="center" wrapText="1"/>
    </xf>
    <xf numFmtId="0" fontId="29" fillId="0" borderId="0" xfId="0" applyFont="1" applyAlignment="1">
      <alignment wrapText="1"/>
    </xf>
    <xf numFmtId="164" fontId="34" fillId="0" borderId="0" xfId="1" applyFont="1" applyBorder="1" applyAlignment="1">
      <alignment horizontal="center" vertical="top" wrapText="1"/>
    </xf>
    <xf numFmtId="0" fontId="26" fillId="0" borderId="7" xfId="0" applyFont="1" applyBorder="1" applyAlignment="1">
      <alignment wrapText="1"/>
    </xf>
    <xf numFmtId="0" fontId="26" fillId="0" borderId="9" xfId="0" applyFont="1" applyBorder="1" applyAlignment="1">
      <alignment wrapText="1"/>
    </xf>
  </cellXfs>
  <cellStyles count="6">
    <cellStyle name="Comma" xfId="1" builtinId="3"/>
    <cellStyle name="Comma 2" xfId="2"/>
    <cellStyle name="Hyperlink" xfId="4" builtinId="8"/>
    <cellStyle name="Normal" xfId="0" builtinId="0"/>
    <cellStyle name="Normal 3" xfId="3"/>
    <cellStyle name="Percent" xfId="5" builtinId="5"/>
  </cellStyles>
  <dxfs count="1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val="0"/>
        <strike val="0"/>
        <condense val="0"/>
        <extend val="0"/>
        <color indexed="9"/>
      </font>
    </dxf>
    <dxf>
      <font>
        <b/>
        <i val="0"/>
        <strike val="0"/>
        <condense val="0"/>
        <extend val="0"/>
        <color indexed="10"/>
      </font>
      <fill>
        <patternFill patternType="none">
          <bgColor indexed="6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val="0"/>
        <i val="0"/>
        <strike val="0"/>
        <condense val="0"/>
        <extend val="0"/>
        <color indexed="9"/>
      </font>
    </dxf>
    <dxf>
      <font>
        <b/>
        <i val="0"/>
        <strike val="0"/>
        <condense val="0"/>
        <extend val="0"/>
        <color indexed="10"/>
      </font>
      <fill>
        <patternFill patternType="none">
          <bgColor indexed="65"/>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Li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sheetName val="Sheet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mailto:ciara.emmerson@haggerston.hackney.sch.uk" TargetMode="External"/><Relationship Id="rId3" Type="http://schemas.openxmlformats.org/officeDocument/2006/relationships/hyperlink" Target="mailto:ssmith@baden-powell.hackney.sch.uk" TargetMode="External"/><Relationship Id="rId7" Type="http://schemas.openxmlformats.org/officeDocument/2006/relationships/hyperlink" Target="mailto:yukon.chow@learningtrust.co.uk" TargetMode="External"/><Relationship Id="rId2" Type="http://schemas.openxmlformats.org/officeDocument/2006/relationships/hyperlink" Target="mailto:ssmith@baden-powell.hackney.sch.uk" TargetMode="External"/><Relationship Id="rId1" Type="http://schemas.openxmlformats.org/officeDocument/2006/relationships/hyperlink" Target="mailto:ssmith@baden-powell.hackney.sch.uk" TargetMode="External"/><Relationship Id="rId6" Type="http://schemas.openxmlformats.org/officeDocument/2006/relationships/hyperlink" Target="mailto:ssmith@baden-powell.hackney.sch.uk" TargetMode="External"/><Relationship Id="rId5" Type="http://schemas.openxmlformats.org/officeDocument/2006/relationships/hyperlink" Target="mailto:ssmith@baden-powell.hackney.sch.uk" TargetMode="External"/><Relationship Id="rId10" Type="http://schemas.openxmlformats.org/officeDocument/2006/relationships/printerSettings" Target="../printerSettings/printerSettings3.bin"/><Relationship Id="rId4" Type="http://schemas.openxmlformats.org/officeDocument/2006/relationships/hyperlink" Target="mailto:ssmith@baden-powell.hackney.sch.uk" TargetMode="External"/><Relationship Id="rId9" Type="http://schemas.openxmlformats.org/officeDocument/2006/relationships/hyperlink" Target="mailto:R.Weinberg@yesodeyhatorah.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738"/>
  <sheetViews>
    <sheetView showGridLines="0" tabSelected="1" view="pageBreakPreview" zoomScaleNormal="100" zoomScaleSheetLayoutView="100" workbookViewId="0">
      <pane ySplit="3" topLeftCell="A247" activePane="bottomLeft" state="frozen"/>
      <selection pane="bottomLeft" activeCell="J325" sqref="J325"/>
    </sheetView>
  </sheetViews>
  <sheetFormatPr defaultRowHeight="15" x14ac:dyDescent="0.25"/>
  <cols>
    <col min="1" max="1" width="2.28515625" customWidth="1"/>
    <col min="2" max="2" width="7.42578125" customWidth="1"/>
    <col min="3" max="3" width="5.7109375" customWidth="1"/>
    <col min="4" max="4" width="61" customWidth="1"/>
    <col min="5" max="5" width="2.28515625" customWidth="1"/>
    <col min="6" max="6" width="16.28515625" customWidth="1"/>
    <col min="7" max="7" width="2.28515625" customWidth="1"/>
    <col min="8" max="8" width="15.7109375" customWidth="1"/>
    <col min="9" max="9" width="16.42578125" customWidth="1"/>
    <col min="10" max="10" width="11.7109375" customWidth="1"/>
    <col min="11" max="11" width="1.7109375" customWidth="1"/>
    <col min="13" max="13" width="11.5703125" bestFit="1" customWidth="1"/>
  </cols>
  <sheetData>
    <row r="1" spans="1:12" ht="15.75" x14ac:dyDescent="0.25">
      <c r="A1" s="1"/>
      <c r="B1" s="423" t="s">
        <v>670</v>
      </c>
      <c r="C1" s="423"/>
      <c r="D1" s="423"/>
      <c r="E1" s="423"/>
      <c r="F1" s="423"/>
      <c r="G1" s="423"/>
      <c r="H1" s="423"/>
      <c r="I1" s="423"/>
      <c r="J1" s="423"/>
      <c r="K1" s="423"/>
      <c r="L1" s="1"/>
    </row>
    <row r="2" spans="1:12" ht="8.25" customHeight="1" x14ac:dyDescent="0.25">
      <c r="A2" s="1"/>
      <c r="B2" s="1"/>
      <c r="C2" s="1"/>
      <c r="D2" s="2"/>
      <c r="E2" s="3"/>
      <c r="F2" s="3"/>
      <c r="G2" s="1"/>
      <c r="H2" s="1"/>
      <c r="I2" s="1"/>
      <c r="J2" s="1"/>
      <c r="K2" s="1"/>
      <c r="L2" s="1"/>
    </row>
    <row r="3" spans="1:12" ht="18" x14ac:dyDescent="0.25">
      <c r="A3" s="1"/>
      <c r="B3" s="250" t="s">
        <v>0</v>
      </c>
      <c r="C3" s="249"/>
      <c r="D3" s="431" t="s">
        <v>660</v>
      </c>
      <c r="E3" s="432"/>
      <c r="F3" s="433"/>
      <c r="G3" s="1"/>
      <c r="H3" s="247" t="s">
        <v>384</v>
      </c>
      <c r="I3" s="248" t="str">
        <f>VLOOKUP(D3,'LA Close'!B:C,2,FALSE)</f>
        <v>DFE Number</v>
      </c>
      <c r="J3" s="1"/>
      <c r="K3" s="1"/>
      <c r="L3" s="1"/>
    </row>
    <row r="4" spans="1:12" ht="8.25" customHeight="1" x14ac:dyDescent="0.25">
      <c r="A4" s="1"/>
      <c r="B4" s="1"/>
      <c r="C4" s="1"/>
      <c r="D4" s="4"/>
      <c r="E4" s="3"/>
      <c r="F4" s="3"/>
      <c r="G4" s="1"/>
      <c r="H4" s="1"/>
      <c r="I4" s="1"/>
      <c r="J4" s="1"/>
      <c r="K4" s="1"/>
      <c r="L4" s="1"/>
    </row>
    <row r="5" spans="1:12" ht="15" customHeight="1" x14ac:dyDescent="0.25">
      <c r="A5" s="1"/>
      <c r="B5" s="430" t="s">
        <v>671</v>
      </c>
      <c r="C5" s="430"/>
      <c r="D5" s="430"/>
      <c r="E5" s="430"/>
      <c r="F5" s="430"/>
      <c r="G5" s="430"/>
      <c r="H5" s="430"/>
      <c r="I5" s="430"/>
      <c r="J5" s="430"/>
      <c r="K5" s="1"/>
      <c r="L5" s="1"/>
    </row>
    <row r="6" spans="1:12" ht="8.25" customHeight="1" x14ac:dyDescent="0.25">
      <c r="A6" s="1"/>
      <c r="B6" s="1"/>
      <c r="C6" s="1"/>
      <c r="D6" s="5"/>
      <c r="E6" s="3"/>
      <c r="F6" s="3"/>
      <c r="G6" s="1"/>
      <c r="H6" s="1"/>
      <c r="I6" s="1"/>
      <c r="J6" s="1"/>
      <c r="K6" s="1"/>
      <c r="L6" s="1"/>
    </row>
    <row r="7" spans="1:12" ht="15" customHeight="1" x14ac:dyDescent="0.25">
      <c r="A7" s="1"/>
      <c r="B7" s="6" t="s">
        <v>1</v>
      </c>
      <c r="C7" s="1"/>
      <c r="D7" s="5"/>
      <c r="E7" s="3"/>
      <c r="G7" s="1"/>
      <c r="H7" s="1"/>
      <c r="I7" s="1"/>
      <c r="J7" s="1"/>
      <c r="K7" s="1"/>
      <c r="L7" s="1"/>
    </row>
    <row r="8" spans="1:12" ht="6.75" customHeight="1" x14ac:dyDescent="0.25">
      <c r="A8" s="1"/>
      <c r="B8" s="7"/>
      <c r="C8" s="3"/>
      <c r="D8" s="4"/>
      <c r="E8" s="8"/>
      <c r="F8" s="9"/>
      <c r="G8" s="3"/>
      <c r="H8" s="1"/>
      <c r="I8" s="1"/>
      <c r="J8" s="1"/>
      <c r="K8" s="1"/>
      <c r="L8" s="1"/>
    </row>
    <row r="9" spans="1:12" ht="39.75" customHeight="1" x14ac:dyDescent="0.25">
      <c r="A9" s="1"/>
      <c r="B9" s="186" t="s">
        <v>2</v>
      </c>
      <c r="C9" s="424" t="s">
        <v>3</v>
      </c>
      <c r="D9" s="424"/>
      <c r="E9" s="187"/>
      <c r="F9" s="324" t="s">
        <v>503</v>
      </c>
      <c r="G9" s="11"/>
      <c r="H9" s="188" t="s">
        <v>221</v>
      </c>
      <c r="I9" s="188" t="s">
        <v>222</v>
      </c>
      <c r="J9" s="12"/>
      <c r="K9" s="1"/>
      <c r="L9" s="1"/>
    </row>
    <row r="10" spans="1:12" ht="9" customHeight="1" x14ac:dyDescent="0.25">
      <c r="A10" s="3"/>
      <c r="B10" s="189"/>
      <c r="C10" s="189"/>
      <c r="D10" s="189"/>
      <c r="E10" s="187"/>
      <c r="F10" s="190"/>
      <c r="G10" s="11"/>
      <c r="H10" s="11"/>
      <c r="I10" s="11"/>
      <c r="J10" s="11"/>
      <c r="K10" s="3"/>
      <c r="L10" s="1"/>
    </row>
    <row r="11" spans="1:12" ht="15" customHeight="1" x14ac:dyDescent="0.25">
      <c r="A11" s="3"/>
      <c r="B11" s="191" t="s">
        <v>4</v>
      </c>
      <c r="C11" s="189"/>
      <c r="D11" s="189"/>
      <c r="E11" s="187"/>
      <c r="F11" s="190"/>
      <c r="G11" s="11"/>
      <c r="H11" s="192"/>
      <c r="I11" s="192"/>
      <c r="J11" s="192"/>
      <c r="K11" s="16"/>
      <c r="L11" s="1"/>
    </row>
    <row r="12" spans="1:12" ht="15" customHeight="1" x14ac:dyDescent="0.25">
      <c r="A12" s="1"/>
      <c r="B12" s="193" t="s">
        <v>5</v>
      </c>
      <c r="C12" s="418" t="s">
        <v>6</v>
      </c>
      <c r="D12" s="419"/>
      <c r="E12" s="53"/>
      <c r="F12" s="325">
        <f>SUMIF('LA Close'!$C:$C,'YE Statement (School &amp; CC)'!$I$3,'LA Close'!E:E)-F13</f>
        <v>0</v>
      </c>
      <c r="G12" s="195"/>
      <c r="H12" s="325">
        <f>SUMIF('LA Close'!$C:$C,'YE Statement (School &amp; CC)'!$I$3,'LA Close'!F:F)</f>
        <v>0</v>
      </c>
      <c r="I12" s="195">
        <f>F12+H12</f>
        <v>0</v>
      </c>
      <c r="J12" s="66"/>
      <c r="K12" s="92"/>
      <c r="L12" s="1"/>
    </row>
    <row r="13" spans="1:12" ht="15" customHeight="1" x14ac:dyDescent="0.25">
      <c r="A13" s="1"/>
      <c r="B13" s="196" t="s">
        <v>7</v>
      </c>
      <c r="C13" s="418" t="s">
        <v>241</v>
      </c>
      <c r="D13" s="419"/>
      <c r="E13" s="53"/>
      <c r="F13" s="325">
        <f>SUMIF(balances!A:A,'YE Statement (School &amp; CC)'!$I$3,balances!F:F)</f>
        <v>0</v>
      </c>
      <c r="G13" s="53"/>
      <c r="H13" s="325"/>
      <c r="I13" s="195">
        <f>F13+H13</f>
        <v>0</v>
      </c>
      <c r="J13" s="66"/>
      <c r="K13" s="92"/>
      <c r="L13" s="1"/>
    </row>
    <row r="14" spans="1:12" ht="15" customHeight="1" x14ac:dyDescent="0.25">
      <c r="A14" s="1"/>
      <c r="B14" s="197" t="s">
        <v>8</v>
      </c>
      <c r="C14" s="420" t="s">
        <v>9</v>
      </c>
      <c r="D14" s="420"/>
      <c r="E14" s="53"/>
      <c r="F14" s="198">
        <f>SUM(F12:F13)</f>
        <v>0</v>
      </c>
      <c r="G14" s="53"/>
      <c r="H14" s="199">
        <f>SUM(H12:H13)</f>
        <v>0</v>
      </c>
      <c r="I14" s="85">
        <f>SUM(I12:I13)</f>
        <v>0</v>
      </c>
      <c r="J14" s="66"/>
      <c r="K14" s="92"/>
      <c r="L14" s="1"/>
    </row>
    <row r="15" spans="1:12" ht="15" customHeight="1" x14ac:dyDescent="0.25">
      <c r="A15" s="3"/>
      <c r="B15" s="200"/>
      <c r="C15" s="200"/>
      <c r="D15" s="200"/>
      <c r="E15" s="201"/>
      <c r="F15" s="202"/>
      <c r="G15" s="53"/>
      <c r="H15" s="202"/>
      <c r="I15" s="202"/>
      <c r="J15" s="203"/>
      <c r="K15" s="29"/>
      <c r="L15" s="1"/>
    </row>
    <row r="16" spans="1:12" ht="15" customHeight="1" x14ac:dyDescent="0.25">
      <c r="A16" s="1"/>
      <c r="B16" s="204" t="s">
        <v>10</v>
      </c>
      <c r="C16" s="204"/>
      <c r="D16" s="205"/>
      <c r="E16" s="201"/>
      <c r="F16" s="206"/>
      <c r="G16" s="64"/>
      <c r="H16" s="201"/>
      <c r="I16" s="201"/>
      <c r="J16" s="66"/>
      <c r="K16" s="92"/>
      <c r="L16" s="1"/>
    </row>
    <row r="17" spans="1:12" ht="15" customHeight="1" x14ac:dyDescent="0.25">
      <c r="A17" s="3"/>
      <c r="B17" s="196" t="s">
        <v>11</v>
      </c>
      <c r="C17" s="207" t="s">
        <v>12</v>
      </c>
      <c r="D17" s="208"/>
      <c r="E17" s="209"/>
      <c r="F17" s="210"/>
      <c r="G17" s="53"/>
      <c r="H17" s="116"/>
      <c r="I17" s="195">
        <f t="shared" ref="I17:I37" si="0">F17+H17</f>
        <v>0</v>
      </c>
      <c r="J17" s="66"/>
      <c r="K17" s="29"/>
      <c r="L17" s="1"/>
    </row>
    <row r="18" spans="1:12" ht="15" customHeight="1" x14ac:dyDescent="0.25">
      <c r="A18" s="1"/>
      <c r="B18" s="211" t="s">
        <v>13</v>
      </c>
      <c r="C18" s="212" t="s">
        <v>14</v>
      </c>
      <c r="D18" s="326"/>
      <c r="E18" s="209"/>
      <c r="F18" s="210"/>
      <c r="G18" s="64"/>
      <c r="H18" s="116"/>
      <c r="I18" s="195">
        <f t="shared" si="0"/>
        <v>0</v>
      </c>
      <c r="J18" s="66"/>
      <c r="K18" s="92"/>
      <c r="L18" s="1"/>
    </row>
    <row r="19" spans="1:12" ht="15" customHeight="1" x14ac:dyDescent="0.25">
      <c r="A19" s="1"/>
      <c r="B19" s="211" t="s">
        <v>15</v>
      </c>
      <c r="C19" s="212" t="s">
        <v>242</v>
      </c>
      <c r="D19" s="213"/>
      <c r="E19" s="209"/>
      <c r="F19" s="210"/>
      <c r="G19" s="64"/>
      <c r="H19" s="116"/>
      <c r="I19" s="195">
        <f t="shared" si="0"/>
        <v>0</v>
      </c>
      <c r="J19" s="66"/>
      <c r="K19" s="92"/>
      <c r="L19" s="1"/>
    </row>
    <row r="20" spans="1:12" ht="15" customHeight="1" x14ac:dyDescent="0.25">
      <c r="A20" s="1"/>
      <c r="B20" s="211" t="s">
        <v>16</v>
      </c>
      <c r="C20" s="64" t="s">
        <v>223</v>
      </c>
      <c r="D20" s="213"/>
      <c r="E20" s="209"/>
      <c r="F20" s="210"/>
      <c r="G20" s="64"/>
      <c r="H20" s="116"/>
      <c r="I20" s="195">
        <f t="shared" si="0"/>
        <v>0</v>
      </c>
      <c r="J20" s="66"/>
      <c r="K20" s="92"/>
      <c r="L20" s="1"/>
    </row>
    <row r="21" spans="1:12" ht="15" customHeight="1" x14ac:dyDescent="0.25">
      <c r="A21" s="1"/>
      <c r="B21" s="211" t="s">
        <v>17</v>
      </c>
      <c r="C21" s="212" t="s">
        <v>233</v>
      </c>
      <c r="D21" s="213"/>
      <c r="E21" s="209"/>
      <c r="F21" s="210"/>
      <c r="G21" s="64"/>
      <c r="H21" s="116"/>
      <c r="I21" s="195">
        <f t="shared" si="0"/>
        <v>0</v>
      </c>
      <c r="J21" s="66"/>
      <c r="K21" s="92"/>
      <c r="L21" s="1"/>
    </row>
    <row r="22" spans="1:12" ht="15" customHeight="1" x14ac:dyDescent="0.25">
      <c r="A22" s="1"/>
      <c r="B22" s="211" t="s">
        <v>18</v>
      </c>
      <c r="C22" s="212" t="s">
        <v>19</v>
      </c>
      <c r="D22" s="213"/>
      <c r="E22" s="209"/>
      <c r="F22" s="210"/>
      <c r="G22" s="64"/>
      <c r="H22" s="116"/>
      <c r="I22" s="195">
        <f t="shared" si="0"/>
        <v>0</v>
      </c>
      <c r="J22" s="66"/>
      <c r="K22" s="92"/>
      <c r="L22" s="1"/>
    </row>
    <row r="23" spans="1:12" ht="15" customHeight="1" x14ac:dyDescent="0.25">
      <c r="A23" s="1"/>
      <c r="B23" s="211" t="s">
        <v>20</v>
      </c>
      <c r="C23" s="212" t="s">
        <v>21</v>
      </c>
      <c r="D23" s="213"/>
      <c r="E23" s="209"/>
      <c r="F23" s="210"/>
      <c r="G23" s="64"/>
      <c r="H23" s="116"/>
      <c r="I23" s="195">
        <f t="shared" si="0"/>
        <v>0</v>
      </c>
      <c r="J23" s="66"/>
      <c r="K23" s="92"/>
      <c r="L23" s="1"/>
    </row>
    <row r="24" spans="1:12" ht="15" customHeight="1" x14ac:dyDescent="0.25">
      <c r="A24" s="1"/>
      <c r="B24" s="211" t="s">
        <v>619</v>
      </c>
      <c r="C24" s="212" t="s">
        <v>621</v>
      </c>
      <c r="D24" s="213"/>
      <c r="E24" s="209"/>
      <c r="F24" s="210"/>
      <c r="G24" s="64"/>
      <c r="H24" s="116"/>
      <c r="I24" s="195">
        <f t="shared" si="0"/>
        <v>0</v>
      </c>
      <c r="J24" s="66"/>
      <c r="K24" s="92"/>
      <c r="L24" s="1"/>
    </row>
    <row r="25" spans="1:12" ht="15" customHeight="1" x14ac:dyDescent="0.25">
      <c r="A25" s="1"/>
      <c r="B25" s="211" t="s">
        <v>620</v>
      </c>
      <c r="C25" s="336" t="s">
        <v>622</v>
      </c>
      <c r="D25" s="337"/>
      <c r="E25" s="209"/>
      <c r="F25" s="210"/>
      <c r="G25" s="64"/>
      <c r="H25" s="116"/>
      <c r="I25" s="195">
        <f t="shared" si="0"/>
        <v>0</v>
      </c>
      <c r="J25" s="66"/>
      <c r="K25" s="92"/>
      <c r="L25" s="1"/>
    </row>
    <row r="26" spans="1:12" ht="15" customHeight="1" x14ac:dyDescent="0.25">
      <c r="A26" s="1"/>
      <c r="B26" s="211" t="s">
        <v>22</v>
      </c>
      <c r="C26" s="212" t="s">
        <v>23</v>
      </c>
      <c r="D26" s="213"/>
      <c r="E26" s="209"/>
      <c r="F26" s="210"/>
      <c r="G26" s="64"/>
      <c r="H26" s="116"/>
      <c r="I26" s="195">
        <f t="shared" si="0"/>
        <v>0</v>
      </c>
      <c r="J26" s="66"/>
      <c r="K26" s="92"/>
      <c r="L26" s="1"/>
    </row>
    <row r="27" spans="1:12" ht="15" customHeight="1" x14ac:dyDescent="0.25">
      <c r="A27" s="1"/>
      <c r="B27" s="211" t="s">
        <v>24</v>
      </c>
      <c r="C27" s="212" t="s">
        <v>25</v>
      </c>
      <c r="D27" s="213"/>
      <c r="E27" s="209"/>
      <c r="F27" s="210"/>
      <c r="G27" s="64"/>
      <c r="H27" s="116"/>
      <c r="I27" s="195">
        <f t="shared" si="0"/>
        <v>0</v>
      </c>
      <c r="J27" s="66"/>
      <c r="K27" s="92"/>
      <c r="L27" s="1"/>
    </row>
    <row r="28" spans="1:12" ht="15" customHeight="1" x14ac:dyDescent="0.25">
      <c r="A28" s="1"/>
      <c r="B28" s="211" t="s">
        <v>26</v>
      </c>
      <c r="C28" s="212" t="s">
        <v>27</v>
      </c>
      <c r="D28" s="213"/>
      <c r="E28" s="209"/>
      <c r="F28" s="210"/>
      <c r="G28" s="64"/>
      <c r="H28" s="116"/>
      <c r="I28" s="195">
        <f t="shared" si="0"/>
        <v>0</v>
      </c>
      <c r="J28" s="66"/>
      <c r="K28" s="92"/>
      <c r="L28" s="1"/>
    </row>
    <row r="29" spans="1:12" ht="15" customHeight="1" x14ac:dyDescent="0.25">
      <c r="A29" s="1"/>
      <c r="B29" s="211" t="s">
        <v>28</v>
      </c>
      <c r="C29" s="212" t="s">
        <v>29</v>
      </c>
      <c r="D29" s="213"/>
      <c r="E29" s="209"/>
      <c r="F29" s="210"/>
      <c r="G29" s="64"/>
      <c r="H29" s="116"/>
      <c r="I29" s="195">
        <f t="shared" si="0"/>
        <v>0</v>
      </c>
      <c r="J29" s="66"/>
      <c r="K29" s="92"/>
      <c r="L29" s="1"/>
    </row>
    <row r="30" spans="1:12" ht="15" customHeight="1" x14ac:dyDescent="0.25">
      <c r="A30" s="1"/>
      <c r="B30" s="214" t="s">
        <v>30</v>
      </c>
      <c r="C30" s="215" t="s">
        <v>31</v>
      </c>
      <c r="D30" s="216"/>
      <c r="E30" s="209"/>
      <c r="F30" s="210"/>
      <c r="G30" s="64"/>
      <c r="H30" s="116"/>
      <c r="I30" s="195">
        <f t="shared" si="0"/>
        <v>0</v>
      </c>
      <c r="J30" s="66"/>
      <c r="K30" s="92"/>
      <c r="L30" s="1"/>
    </row>
    <row r="31" spans="1:12" ht="15" customHeight="1" x14ac:dyDescent="0.25">
      <c r="A31" s="1"/>
      <c r="B31" s="211" t="s">
        <v>32</v>
      </c>
      <c r="C31" s="212" t="s">
        <v>247</v>
      </c>
      <c r="D31" s="213"/>
      <c r="E31" s="209"/>
      <c r="F31" s="210"/>
      <c r="G31" s="64"/>
      <c r="H31" s="210"/>
      <c r="I31" s="195">
        <f t="shared" si="0"/>
        <v>0</v>
      </c>
      <c r="J31" s="66"/>
      <c r="K31" s="92"/>
      <c r="L31" s="1"/>
    </row>
    <row r="32" spans="1:12" ht="15" customHeight="1" x14ac:dyDescent="0.25">
      <c r="A32" s="1"/>
      <c r="B32" s="211" t="s">
        <v>33</v>
      </c>
      <c r="C32" s="212" t="s">
        <v>248</v>
      </c>
      <c r="D32" s="213"/>
      <c r="E32" s="209"/>
      <c r="F32" s="210"/>
      <c r="G32" s="64"/>
      <c r="H32" s="210"/>
      <c r="I32" s="195">
        <f t="shared" si="0"/>
        <v>0</v>
      </c>
      <c r="J32" s="66"/>
      <c r="K32" s="92"/>
      <c r="L32" s="1"/>
    </row>
    <row r="33" spans="1:12" ht="15" customHeight="1" x14ac:dyDescent="0.25">
      <c r="A33" s="1"/>
      <c r="B33" s="211" t="s">
        <v>34</v>
      </c>
      <c r="C33" s="212" t="s">
        <v>249</v>
      </c>
      <c r="D33" s="213"/>
      <c r="E33" s="209"/>
      <c r="F33" s="210"/>
      <c r="G33" s="64"/>
      <c r="H33" s="210"/>
      <c r="I33" s="195">
        <f t="shared" si="0"/>
        <v>0</v>
      </c>
      <c r="J33" s="66"/>
      <c r="K33" s="92"/>
      <c r="L33" s="1"/>
    </row>
    <row r="34" spans="1:12" ht="15" customHeight="1" x14ac:dyDescent="0.25">
      <c r="A34" s="1"/>
      <c r="B34" s="211" t="s">
        <v>631</v>
      </c>
      <c r="C34" s="348" t="s">
        <v>630</v>
      </c>
      <c r="D34" s="349"/>
      <c r="E34" s="209"/>
      <c r="F34" s="210"/>
      <c r="G34" s="64"/>
      <c r="H34" s="350"/>
      <c r="I34" s="195">
        <f t="shared" si="0"/>
        <v>0</v>
      </c>
      <c r="J34" s="66"/>
      <c r="K34" s="92"/>
      <c r="L34" s="1"/>
    </row>
    <row r="35" spans="1:12" ht="15" customHeight="1" x14ac:dyDescent="0.25">
      <c r="A35" s="1"/>
      <c r="B35" s="211" t="s">
        <v>632</v>
      </c>
      <c r="C35" s="348" t="s">
        <v>635</v>
      </c>
      <c r="D35" s="349"/>
      <c r="E35" s="209"/>
      <c r="F35" s="210"/>
      <c r="G35" s="64"/>
      <c r="H35" s="350"/>
      <c r="I35" s="195">
        <f t="shared" si="0"/>
        <v>0</v>
      </c>
      <c r="J35" s="66"/>
      <c r="K35" s="92"/>
      <c r="L35" s="1"/>
    </row>
    <row r="36" spans="1:12" ht="15" customHeight="1" x14ac:dyDescent="0.25">
      <c r="A36" s="1"/>
      <c r="B36" s="211" t="s">
        <v>633</v>
      </c>
      <c r="C36" s="348" t="s">
        <v>636</v>
      </c>
      <c r="D36" s="349"/>
      <c r="E36" s="209"/>
      <c r="F36" s="210"/>
      <c r="G36" s="64"/>
      <c r="H36" s="350"/>
      <c r="I36" s="195">
        <f t="shared" si="0"/>
        <v>0</v>
      </c>
      <c r="J36" s="66"/>
      <c r="K36" s="92"/>
      <c r="L36" s="1"/>
    </row>
    <row r="37" spans="1:12" ht="15" customHeight="1" x14ac:dyDescent="0.25">
      <c r="A37" s="1"/>
      <c r="B37" s="211" t="s">
        <v>634</v>
      </c>
      <c r="C37" s="212" t="s">
        <v>234</v>
      </c>
      <c r="D37" s="213"/>
      <c r="E37" s="209"/>
      <c r="F37" s="210"/>
      <c r="G37" s="64"/>
      <c r="H37" s="116"/>
      <c r="I37" s="195">
        <f t="shared" si="0"/>
        <v>0</v>
      </c>
      <c r="J37" s="66"/>
      <c r="K37" s="92"/>
      <c r="L37" s="1"/>
    </row>
    <row r="38" spans="1:12" ht="15" customHeight="1" x14ac:dyDescent="0.25">
      <c r="A38" s="1"/>
      <c r="B38" s="197" t="s">
        <v>35</v>
      </c>
      <c r="C38" s="421" t="s">
        <v>36</v>
      </c>
      <c r="D38" s="422"/>
      <c r="E38" s="53"/>
      <c r="F38" s="198">
        <f>SUM(F17:F37)</f>
        <v>0</v>
      </c>
      <c r="G38" s="64"/>
      <c r="H38" s="199">
        <f>SUM(H31:H33)</f>
        <v>0</v>
      </c>
      <c r="I38" s="217">
        <f>SUM(I17:I37)</f>
        <v>0</v>
      </c>
      <c r="J38" s="66"/>
      <c r="K38" s="92"/>
      <c r="L38" s="1"/>
    </row>
    <row r="39" spans="1:12" ht="8.25" customHeight="1" x14ac:dyDescent="0.25">
      <c r="A39" s="1"/>
      <c r="B39" s="53"/>
      <c r="C39" s="46"/>
      <c r="D39" s="46"/>
      <c r="E39" s="53"/>
      <c r="F39" s="201"/>
      <c r="G39" s="64"/>
      <c r="H39" s="201"/>
      <c r="I39" s="201"/>
      <c r="J39" s="66"/>
      <c r="K39" s="92"/>
      <c r="L39" s="1"/>
    </row>
    <row r="40" spans="1:12" ht="15" customHeight="1" x14ac:dyDescent="0.25">
      <c r="A40" s="1"/>
      <c r="B40" s="197" t="s">
        <v>37</v>
      </c>
      <c r="C40" s="421" t="s">
        <v>38</v>
      </c>
      <c r="D40" s="422"/>
      <c r="E40" s="53"/>
      <c r="F40" s="198">
        <f>SUM(F14+F38)</f>
        <v>0</v>
      </c>
      <c r="G40" s="64"/>
      <c r="H40" s="199">
        <f>H38+H14</f>
        <v>0</v>
      </c>
      <c r="I40" s="85">
        <f>I38+I14</f>
        <v>0</v>
      </c>
      <c r="J40" s="66"/>
      <c r="K40" s="92"/>
      <c r="L40" s="1"/>
    </row>
    <row r="41" spans="1:12" ht="6.75" customHeight="1" x14ac:dyDescent="0.25">
      <c r="A41" s="1"/>
      <c r="B41" s="64"/>
      <c r="C41" s="64"/>
      <c r="D41" s="69"/>
      <c r="E41" s="53"/>
      <c r="F41" s="64"/>
      <c r="G41" s="64"/>
      <c r="H41" s="64"/>
      <c r="I41" s="64"/>
      <c r="J41" s="66"/>
      <c r="K41" s="92"/>
      <c r="L41" s="1"/>
    </row>
    <row r="42" spans="1:12" ht="15" customHeight="1" x14ac:dyDescent="0.25">
      <c r="A42" s="1"/>
      <c r="B42" s="46" t="s">
        <v>39</v>
      </c>
      <c r="C42" s="46"/>
      <c r="D42" s="218"/>
      <c r="E42" s="53"/>
      <c r="F42" s="53"/>
      <c r="G42" s="64"/>
      <c r="H42" s="53"/>
      <c r="I42" s="53"/>
      <c r="J42" s="66"/>
      <c r="K42" s="92"/>
      <c r="L42" s="1"/>
    </row>
    <row r="43" spans="1:12" ht="15" customHeight="1" x14ac:dyDescent="0.25">
      <c r="A43" s="1"/>
      <c r="B43" s="195"/>
      <c r="C43" s="219"/>
      <c r="D43" s="220" t="s">
        <v>40</v>
      </c>
      <c r="E43" s="53"/>
      <c r="F43" s="53"/>
      <c r="G43" s="64"/>
      <c r="H43" s="53"/>
      <c r="I43" s="53"/>
      <c r="J43" s="66"/>
      <c r="K43" s="92"/>
      <c r="L43" s="1"/>
    </row>
    <row r="44" spans="1:12" ht="15" customHeight="1" x14ac:dyDescent="0.25">
      <c r="A44" s="1"/>
      <c r="B44" s="221" t="s">
        <v>41</v>
      </c>
      <c r="C44" s="222" t="s">
        <v>42</v>
      </c>
      <c r="D44" s="223"/>
      <c r="E44" s="53"/>
      <c r="F44" s="210"/>
      <c r="G44" s="64"/>
      <c r="H44" s="53"/>
      <c r="I44" s="195">
        <f t="shared" ref="I44:I54" si="1">F44+H44</f>
        <v>0</v>
      </c>
      <c r="J44" s="66"/>
      <c r="K44" s="92"/>
      <c r="L44" s="1"/>
    </row>
    <row r="45" spans="1:12" ht="15" customHeight="1" x14ac:dyDescent="0.25">
      <c r="A45" s="1"/>
      <c r="B45" s="211" t="s">
        <v>43</v>
      </c>
      <c r="C45" s="224" t="s">
        <v>44</v>
      </c>
      <c r="D45" s="225"/>
      <c r="E45" s="53"/>
      <c r="F45" s="210"/>
      <c r="G45" s="64"/>
      <c r="H45" s="53"/>
      <c r="I45" s="195">
        <f t="shared" si="1"/>
        <v>0</v>
      </c>
      <c r="J45" s="66"/>
      <c r="K45" s="92"/>
      <c r="L45" s="1"/>
    </row>
    <row r="46" spans="1:12" ht="15" customHeight="1" x14ac:dyDescent="0.25">
      <c r="A46" s="1"/>
      <c r="B46" s="211" t="s">
        <v>45</v>
      </c>
      <c r="C46" s="224" t="s">
        <v>46</v>
      </c>
      <c r="D46" s="225"/>
      <c r="E46" s="53"/>
      <c r="F46" s="210"/>
      <c r="G46" s="64"/>
      <c r="H46" s="53"/>
      <c r="I46" s="195">
        <f t="shared" si="1"/>
        <v>0</v>
      </c>
      <c r="J46" s="66"/>
      <c r="K46" s="92"/>
      <c r="L46" s="1"/>
    </row>
    <row r="47" spans="1:12" ht="15" customHeight="1" x14ac:dyDescent="0.25">
      <c r="A47" s="1"/>
      <c r="B47" s="211" t="s">
        <v>47</v>
      </c>
      <c r="C47" s="224" t="s">
        <v>48</v>
      </c>
      <c r="D47" s="225"/>
      <c r="E47" s="53"/>
      <c r="F47" s="210"/>
      <c r="G47" s="64"/>
      <c r="H47" s="53"/>
      <c r="I47" s="195">
        <f t="shared" si="1"/>
        <v>0</v>
      </c>
      <c r="J47" s="66"/>
      <c r="K47" s="92"/>
      <c r="L47" s="1"/>
    </row>
    <row r="48" spans="1:12" ht="15" customHeight="1" x14ac:dyDescent="0.25">
      <c r="A48" s="1"/>
      <c r="B48" s="211" t="s">
        <v>49</v>
      </c>
      <c r="C48" s="224" t="s">
        <v>50</v>
      </c>
      <c r="D48" s="225"/>
      <c r="E48" s="53"/>
      <c r="F48" s="210"/>
      <c r="G48" s="64"/>
      <c r="H48" s="53"/>
      <c r="I48" s="195">
        <f t="shared" si="1"/>
        <v>0</v>
      </c>
      <c r="J48" s="66"/>
      <c r="K48" s="92"/>
      <c r="L48" s="1"/>
    </row>
    <row r="49" spans="1:12" ht="15" customHeight="1" x14ac:dyDescent="0.25">
      <c r="A49" s="1"/>
      <c r="B49" s="211" t="s">
        <v>51</v>
      </c>
      <c r="C49" s="224" t="s">
        <v>52</v>
      </c>
      <c r="D49" s="225"/>
      <c r="E49" s="53"/>
      <c r="F49" s="210"/>
      <c r="G49" s="64"/>
      <c r="H49" s="53"/>
      <c r="I49" s="195">
        <f t="shared" si="1"/>
        <v>0</v>
      </c>
      <c r="J49" s="66"/>
      <c r="K49" s="92"/>
      <c r="L49" s="1"/>
    </row>
    <row r="50" spans="1:12" ht="15" customHeight="1" x14ac:dyDescent="0.25">
      <c r="A50" s="1"/>
      <c r="B50" s="211" t="s">
        <v>53</v>
      </c>
      <c r="C50" s="224" t="s">
        <v>54</v>
      </c>
      <c r="D50" s="225"/>
      <c r="E50" s="53"/>
      <c r="F50" s="210"/>
      <c r="G50" s="64"/>
      <c r="H50" s="53"/>
      <c r="I50" s="195">
        <f t="shared" si="1"/>
        <v>0</v>
      </c>
      <c r="J50" s="66"/>
      <c r="K50" s="92"/>
      <c r="L50" s="1"/>
    </row>
    <row r="51" spans="1:12" ht="15" customHeight="1" x14ac:dyDescent="0.25">
      <c r="A51" s="1"/>
      <c r="B51" s="211" t="s">
        <v>55</v>
      </c>
      <c r="C51" s="224" t="s">
        <v>56</v>
      </c>
      <c r="D51" s="225"/>
      <c r="E51" s="53"/>
      <c r="F51" s="210"/>
      <c r="G51" s="64"/>
      <c r="H51" s="53"/>
      <c r="I51" s="195">
        <f t="shared" si="1"/>
        <v>0</v>
      </c>
      <c r="J51" s="66"/>
      <c r="K51" s="92"/>
      <c r="L51" s="1"/>
    </row>
    <row r="52" spans="1:12" ht="15" customHeight="1" x14ac:dyDescent="0.25">
      <c r="A52" s="1"/>
      <c r="B52" s="211" t="s">
        <v>57</v>
      </c>
      <c r="C52" s="224" t="s">
        <v>244</v>
      </c>
      <c r="D52" s="225"/>
      <c r="E52" s="53"/>
      <c r="F52" s="210"/>
      <c r="G52" s="64"/>
      <c r="H52" s="53"/>
      <c r="I52" s="195">
        <f t="shared" si="1"/>
        <v>0</v>
      </c>
      <c r="J52" s="66"/>
      <c r="K52" s="92"/>
      <c r="L52" s="1"/>
    </row>
    <row r="53" spans="1:12" ht="15" customHeight="1" x14ac:dyDescent="0.25">
      <c r="A53" s="1"/>
      <c r="B53" s="211" t="s">
        <v>58</v>
      </c>
      <c r="C53" s="224" t="s">
        <v>59</v>
      </c>
      <c r="D53" s="225"/>
      <c r="E53" s="53"/>
      <c r="F53" s="210"/>
      <c r="G53" s="64"/>
      <c r="H53" s="53"/>
      <c r="I53" s="195">
        <f t="shared" si="1"/>
        <v>0</v>
      </c>
      <c r="J53" s="66"/>
      <c r="K53" s="92"/>
      <c r="L53" s="1"/>
    </row>
    <row r="54" spans="1:12" ht="15" customHeight="1" x14ac:dyDescent="0.25">
      <c r="A54" s="1"/>
      <c r="B54" s="211" t="s">
        <v>60</v>
      </c>
      <c r="C54" s="224" t="s">
        <v>61</v>
      </c>
      <c r="D54" s="225"/>
      <c r="E54" s="53"/>
      <c r="F54" s="210"/>
      <c r="G54" s="64"/>
      <c r="H54" s="53"/>
      <c r="I54" s="195">
        <f t="shared" si="1"/>
        <v>0</v>
      </c>
      <c r="J54" s="66"/>
      <c r="K54" s="92"/>
      <c r="L54" s="1"/>
    </row>
    <row r="55" spans="1:12" ht="15" customHeight="1" x14ac:dyDescent="0.25">
      <c r="A55" s="1"/>
      <c r="B55" s="226"/>
      <c r="C55" s="227"/>
      <c r="D55" s="228" t="s">
        <v>62</v>
      </c>
      <c r="E55" s="53"/>
      <c r="F55" s="87">
        <f>SUM(F43:F54)</f>
        <v>0</v>
      </c>
      <c r="G55" s="64"/>
      <c r="H55" s="53"/>
      <c r="I55" s="87">
        <f>SUM(I44:I54)</f>
        <v>0</v>
      </c>
      <c r="J55" s="66"/>
      <c r="K55" s="92"/>
      <c r="L55" s="1"/>
    </row>
    <row r="56" spans="1:12" ht="15" customHeight="1" x14ac:dyDescent="0.25">
      <c r="A56" s="1"/>
      <c r="B56" s="195"/>
      <c r="C56" s="219"/>
      <c r="D56" s="229" t="s">
        <v>63</v>
      </c>
      <c r="E56" s="53"/>
      <c r="F56" s="201"/>
      <c r="G56" s="64"/>
      <c r="H56" s="53"/>
      <c r="I56" s="53"/>
      <c r="J56" s="66"/>
      <c r="K56" s="92"/>
      <c r="L56" s="1"/>
    </row>
    <row r="57" spans="1:12" ht="15" customHeight="1" x14ac:dyDescent="0.25">
      <c r="A57" s="1"/>
      <c r="B57" s="221" t="s">
        <v>64</v>
      </c>
      <c r="C57" s="222" t="s">
        <v>65</v>
      </c>
      <c r="D57" s="230"/>
      <c r="E57" s="209"/>
      <c r="F57" s="210"/>
      <c r="G57" s="64"/>
      <c r="H57" s="53"/>
      <c r="I57" s="195">
        <f t="shared" ref="I57:I63" si="2">F57+H57</f>
        <v>0</v>
      </c>
      <c r="J57" s="66"/>
      <c r="K57" s="92"/>
      <c r="L57" s="1"/>
    </row>
    <row r="58" spans="1:12" ht="15" customHeight="1" x14ac:dyDescent="0.25">
      <c r="A58" s="1"/>
      <c r="B58" s="211" t="s">
        <v>66</v>
      </c>
      <c r="C58" s="224" t="s">
        <v>67</v>
      </c>
      <c r="D58" s="225"/>
      <c r="E58" s="209"/>
      <c r="F58" s="210"/>
      <c r="G58" s="64"/>
      <c r="H58" s="53"/>
      <c r="I58" s="195">
        <f t="shared" si="2"/>
        <v>0</v>
      </c>
      <c r="J58" s="66"/>
      <c r="K58" s="92"/>
      <c r="L58" s="1"/>
    </row>
    <row r="59" spans="1:12" ht="15" customHeight="1" x14ac:dyDescent="0.25">
      <c r="A59" s="1"/>
      <c r="B59" s="211" t="s">
        <v>68</v>
      </c>
      <c r="C59" s="224" t="s">
        <v>69</v>
      </c>
      <c r="D59" s="225"/>
      <c r="E59" s="209"/>
      <c r="F59" s="210"/>
      <c r="G59" s="64"/>
      <c r="H59" s="53"/>
      <c r="I59" s="195">
        <f t="shared" si="2"/>
        <v>0</v>
      </c>
      <c r="J59" s="66"/>
      <c r="K59" s="92"/>
      <c r="L59" s="1"/>
    </row>
    <row r="60" spans="1:12" ht="15" customHeight="1" x14ac:dyDescent="0.25">
      <c r="A60" s="3"/>
      <c r="B60" s="211" t="s">
        <v>70</v>
      </c>
      <c r="C60" s="224" t="s">
        <v>71</v>
      </c>
      <c r="D60" s="225"/>
      <c r="E60" s="209"/>
      <c r="F60" s="210"/>
      <c r="G60" s="53"/>
      <c r="H60" s="53"/>
      <c r="I60" s="195">
        <f t="shared" si="2"/>
        <v>0</v>
      </c>
      <c r="J60" s="66"/>
      <c r="K60" s="29"/>
      <c r="L60" s="1"/>
    </row>
    <row r="61" spans="1:12" ht="15" customHeight="1" x14ac:dyDescent="0.25">
      <c r="A61" s="3"/>
      <c r="B61" s="211" t="s">
        <v>72</v>
      </c>
      <c r="C61" s="224" t="s">
        <v>73</v>
      </c>
      <c r="D61" s="225"/>
      <c r="E61" s="209"/>
      <c r="F61" s="210"/>
      <c r="G61" s="53"/>
      <c r="H61" s="53"/>
      <c r="I61" s="195">
        <f t="shared" si="2"/>
        <v>0</v>
      </c>
      <c r="J61" s="66"/>
      <c r="K61" s="29"/>
      <c r="L61" s="1"/>
    </row>
    <row r="62" spans="1:12" ht="15" customHeight="1" x14ac:dyDescent="0.25">
      <c r="A62" s="1"/>
      <c r="B62" s="211" t="s">
        <v>74</v>
      </c>
      <c r="C62" s="224" t="s">
        <v>75</v>
      </c>
      <c r="D62" s="225"/>
      <c r="E62" s="209"/>
      <c r="F62" s="210"/>
      <c r="G62" s="64"/>
      <c r="H62" s="53"/>
      <c r="I62" s="195">
        <f t="shared" si="2"/>
        <v>0</v>
      </c>
      <c r="J62" s="66"/>
      <c r="K62" s="92"/>
      <c r="L62" s="1"/>
    </row>
    <row r="63" spans="1:12" ht="15" customHeight="1" x14ac:dyDescent="0.25">
      <c r="A63" s="1"/>
      <c r="B63" s="211" t="s">
        <v>76</v>
      </c>
      <c r="C63" s="224" t="s">
        <v>77</v>
      </c>
      <c r="D63" s="225"/>
      <c r="E63" s="209"/>
      <c r="F63" s="210"/>
      <c r="G63" s="64"/>
      <c r="H63" s="53"/>
      <c r="I63" s="195">
        <f t="shared" si="2"/>
        <v>0</v>
      </c>
      <c r="J63" s="66"/>
      <c r="K63" s="92"/>
      <c r="L63" s="1"/>
    </row>
    <row r="64" spans="1:12" ht="15" customHeight="1" x14ac:dyDescent="0.25">
      <c r="A64" s="1"/>
      <c r="B64" s="214"/>
      <c r="C64" s="231"/>
      <c r="D64" s="232" t="s">
        <v>62</v>
      </c>
      <c r="E64" s="209"/>
      <c r="F64" s="87">
        <f>SUM(F57:F63)</f>
        <v>0</v>
      </c>
      <c r="G64" s="64"/>
      <c r="H64" s="53"/>
      <c r="I64" s="87">
        <f>SUM(I57:I63)</f>
        <v>0</v>
      </c>
      <c r="J64" s="66"/>
      <c r="K64" s="92"/>
      <c r="L64" s="1"/>
    </row>
    <row r="65" spans="1:12" ht="15" customHeight="1" x14ac:dyDescent="0.25">
      <c r="A65" s="1"/>
      <c r="B65" s="195"/>
      <c r="C65" s="219"/>
      <c r="D65" s="229" t="s">
        <v>78</v>
      </c>
      <c r="E65" s="53"/>
      <c r="F65" s="201"/>
      <c r="G65" s="64"/>
      <c r="H65" s="53"/>
      <c r="I65" s="53"/>
      <c r="J65" s="66"/>
      <c r="K65" s="92"/>
      <c r="L65" s="1"/>
    </row>
    <row r="66" spans="1:12" ht="15" customHeight="1" x14ac:dyDescent="0.25">
      <c r="A66" s="1"/>
      <c r="B66" s="221" t="s">
        <v>79</v>
      </c>
      <c r="C66" s="222" t="s">
        <v>80</v>
      </c>
      <c r="D66" s="230"/>
      <c r="E66" s="209"/>
      <c r="F66" s="210"/>
      <c r="G66" s="64"/>
      <c r="H66" s="53"/>
      <c r="I66" s="195">
        <f t="shared" ref="I66:I80" si="3">F66+H66</f>
        <v>0</v>
      </c>
      <c r="J66" s="66"/>
      <c r="K66" s="92"/>
      <c r="L66" s="1"/>
    </row>
    <row r="67" spans="1:12" ht="15" customHeight="1" x14ac:dyDescent="0.25">
      <c r="A67" s="1"/>
      <c r="B67" s="211" t="s">
        <v>81</v>
      </c>
      <c r="C67" s="224" t="s">
        <v>82</v>
      </c>
      <c r="D67" s="225"/>
      <c r="E67" s="209"/>
      <c r="F67" s="210"/>
      <c r="G67" s="64"/>
      <c r="H67" s="53"/>
      <c r="I67" s="195">
        <f t="shared" si="3"/>
        <v>0</v>
      </c>
      <c r="J67" s="66"/>
      <c r="K67" s="92"/>
      <c r="L67" s="1"/>
    </row>
    <row r="68" spans="1:12" ht="15" customHeight="1" x14ac:dyDescent="0.25">
      <c r="A68" s="1"/>
      <c r="B68" s="211" t="s">
        <v>83</v>
      </c>
      <c r="C68" s="224" t="s">
        <v>84</v>
      </c>
      <c r="D68" s="225"/>
      <c r="E68" s="209"/>
      <c r="F68" s="210"/>
      <c r="G68" s="64"/>
      <c r="H68" s="53"/>
      <c r="I68" s="195">
        <f t="shared" si="3"/>
        <v>0</v>
      </c>
      <c r="J68" s="66"/>
      <c r="K68" s="92"/>
      <c r="L68" s="1"/>
    </row>
    <row r="69" spans="1:12" ht="15" customHeight="1" x14ac:dyDescent="0.25">
      <c r="A69" s="1"/>
      <c r="B69" s="211" t="s">
        <v>85</v>
      </c>
      <c r="C69" s="224" t="s">
        <v>86</v>
      </c>
      <c r="D69" s="225"/>
      <c r="E69" s="209"/>
      <c r="F69" s="210"/>
      <c r="G69" s="64"/>
      <c r="H69" s="53"/>
      <c r="I69" s="195">
        <f t="shared" si="3"/>
        <v>0</v>
      </c>
      <c r="J69" s="66"/>
      <c r="K69" s="92"/>
      <c r="L69" s="1"/>
    </row>
    <row r="70" spans="1:12" ht="15" customHeight="1" x14ac:dyDescent="0.25">
      <c r="A70" s="1"/>
      <c r="B70" s="211" t="s">
        <v>87</v>
      </c>
      <c r="C70" s="224" t="s">
        <v>243</v>
      </c>
      <c r="D70" s="225"/>
      <c r="E70" s="209"/>
      <c r="F70" s="210"/>
      <c r="G70" s="64"/>
      <c r="H70" s="53"/>
      <c r="I70" s="195">
        <f t="shared" si="3"/>
        <v>0</v>
      </c>
      <c r="J70" s="66"/>
      <c r="K70" s="92"/>
      <c r="L70" s="1"/>
    </row>
    <row r="71" spans="1:12" ht="15" customHeight="1" x14ac:dyDescent="0.25">
      <c r="A71" s="1"/>
      <c r="B71" s="211" t="s">
        <v>88</v>
      </c>
      <c r="C71" s="224" t="s">
        <v>89</v>
      </c>
      <c r="D71" s="225"/>
      <c r="E71" s="209"/>
      <c r="F71" s="210"/>
      <c r="G71" s="64"/>
      <c r="H71" s="53"/>
      <c r="I71" s="195">
        <f t="shared" si="3"/>
        <v>0</v>
      </c>
      <c r="J71" s="66"/>
      <c r="K71" s="92"/>
      <c r="L71" s="1"/>
    </row>
    <row r="72" spans="1:12" ht="15" customHeight="1" x14ac:dyDescent="0.25">
      <c r="A72" s="1"/>
      <c r="B72" s="211" t="s">
        <v>90</v>
      </c>
      <c r="C72" s="224" t="s">
        <v>91</v>
      </c>
      <c r="D72" s="225"/>
      <c r="E72" s="209"/>
      <c r="F72" s="210"/>
      <c r="G72" s="64"/>
      <c r="H72" s="53"/>
      <c r="I72" s="195">
        <f t="shared" si="3"/>
        <v>0</v>
      </c>
      <c r="J72" s="66"/>
      <c r="K72" s="92"/>
      <c r="L72" s="1"/>
    </row>
    <row r="73" spans="1:12" ht="15" customHeight="1" x14ac:dyDescent="0.25">
      <c r="A73" s="1"/>
      <c r="B73" s="211" t="s">
        <v>92</v>
      </c>
      <c r="C73" s="224" t="s">
        <v>93</v>
      </c>
      <c r="D73" s="225"/>
      <c r="E73" s="209"/>
      <c r="F73" s="210"/>
      <c r="G73" s="64"/>
      <c r="H73" s="53"/>
      <c r="I73" s="195">
        <f t="shared" si="3"/>
        <v>0</v>
      </c>
      <c r="J73" s="66"/>
      <c r="K73" s="92"/>
      <c r="L73" s="1"/>
    </row>
    <row r="74" spans="1:12" ht="15" customHeight="1" x14ac:dyDescent="0.25">
      <c r="A74" s="1"/>
      <c r="B74" s="211" t="s">
        <v>94</v>
      </c>
      <c r="C74" s="224" t="s">
        <v>95</v>
      </c>
      <c r="D74" s="225"/>
      <c r="E74" s="209"/>
      <c r="F74" s="210"/>
      <c r="G74" s="64"/>
      <c r="H74" s="53"/>
      <c r="I74" s="195">
        <f t="shared" si="3"/>
        <v>0</v>
      </c>
      <c r="J74" s="66"/>
      <c r="K74" s="92"/>
      <c r="L74" s="1"/>
    </row>
    <row r="75" spans="1:12" ht="15" customHeight="1" x14ac:dyDescent="0.25">
      <c r="A75" s="1"/>
      <c r="B75" s="211" t="s">
        <v>624</v>
      </c>
      <c r="C75" s="225" t="s">
        <v>623</v>
      </c>
      <c r="D75" s="225"/>
      <c r="E75" s="209"/>
      <c r="F75" s="210"/>
      <c r="G75" s="64"/>
      <c r="H75" s="53"/>
      <c r="I75" s="195">
        <f t="shared" si="3"/>
        <v>0</v>
      </c>
      <c r="J75" s="66"/>
      <c r="K75" s="92"/>
      <c r="L75" s="1"/>
    </row>
    <row r="76" spans="1:12" ht="15" customHeight="1" x14ac:dyDescent="0.25">
      <c r="A76" s="1"/>
      <c r="B76" s="211" t="s">
        <v>625</v>
      </c>
      <c r="C76" s="224" t="s">
        <v>626</v>
      </c>
      <c r="D76" s="225"/>
      <c r="E76" s="209"/>
      <c r="F76" s="210"/>
      <c r="G76" s="64"/>
      <c r="H76" s="53"/>
      <c r="I76" s="195">
        <f t="shared" si="3"/>
        <v>0</v>
      </c>
      <c r="J76" s="66"/>
      <c r="K76" s="92"/>
      <c r="L76" s="1"/>
    </row>
    <row r="77" spans="1:12" ht="15" customHeight="1" x14ac:dyDescent="0.25">
      <c r="A77" s="1"/>
      <c r="B77" s="211" t="s">
        <v>96</v>
      </c>
      <c r="C77" s="224" t="s">
        <v>97</v>
      </c>
      <c r="D77" s="225"/>
      <c r="E77" s="209"/>
      <c r="F77" s="210"/>
      <c r="G77" s="64"/>
      <c r="H77" s="53"/>
      <c r="I77" s="195">
        <f t="shared" si="3"/>
        <v>0</v>
      </c>
      <c r="J77" s="66"/>
      <c r="K77" s="92"/>
      <c r="L77" s="1"/>
    </row>
    <row r="78" spans="1:12" ht="15" customHeight="1" x14ac:dyDescent="0.25">
      <c r="A78" s="1"/>
      <c r="B78" s="211" t="s">
        <v>98</v>
      </c>
      <c r="C78" s="224" t="s">
        <v>99</v>
      </c>
      <c r="D78" s="225"/>
      <c r="E78" s="209"/>
      <c r="F78" s="210"/>
      <c r="G78" s="64"/>
      <c r="H78" s="53"/>
      <c r="I78" s="195">
        <f t="shared" si="3"/>
        <v>0</v>
      </c>
      <c r="J78" s="46"/>
      <c r="K78" s="25"/>
      <c r="L78" s="1"/>
    </row>
    <row r="79" spans="1:12" ht="15" customHeight="1" x14ac:dyDescent="0.25">
      <c r="A79" s="1"/>
      <c r="B79" s="211" t="s">
        <v>100</v>
      </c>
      <c r="C79" s="224" t="s">
        <v>245</v>
      </c>
      <c r="D79" s="225"/>
      <c r="E79" s="209"/>
      <c r="F79" s="210"/>
      <c r="G79" s="64"/>
      <c r="H79" s="210"/>
      <c r="I79" s="195">
        <f t="shared" si="3"/>
        <v>0</v>
      </c>
      <c r="J79" s="66"/>
      <c r="K79" s="92"/>
      <c r="L79" s="1"/>
    </row>
    <row r="80" spans="1:12" ht="15" customHeight="1" x14ac:dyDescent="0.25">
      <c r="A80" s="1"/>
      <c r="B80" s="211" t="s">
        <v>101</v>
      </c>
      <c r="C80" s="224" t="s">
        <v>246</v>
      </c>
      <c r="D80" s="225"/>
      <c r="E80" s="209"/>
      <c r="F80" s="210"/>
      <c r="G80" s="64"/>
      <c r="H80" s="210"/>
      <c r="I80" s="195">
        <f t="shared" si="3"/>
        <v>0</v>
      </c>
      <c r="J80" s="66"/>
      <c r="K80" s="92"/>
      <c r="L80" s="1"/>
    </row>
    <row r="81" spans="1:13" ht="15" customHeight="1" x14ac:dyDescent="0.25">
      <c r="A81" s="1"/>
      <c r="B81" s="209"/>
      <c r="C81" s="233"/>
      <c r="D81" s="232" t="s">
        <v>62</v>
      </c>
      <c r="E81" s="209"/>
      <c r="F81" s="87">
        <f>SUM(F66:F80)</f>
        <v>0</v>
      </c>
      <c r="G81" s="64"/>
      <c r="H81" s="87">
        <f>SUM(H79:H80)</f>
        <v>0</v>
      </c>
      <c r="I81" s="87">
        <f>SUM(I66:I80)</f>
        <v>0</v>
      </c>
      <c r="J81" s="66"/>
      <c r="K81" s="92"/>
      <c r="L81" s="1"/>
    </row>
    <row r="82" spans="1:13" ht="15" customHeight="1" x14ac:dyDescent="0.25">
      <c r="A82" s="1"/>
      <c r="B82" s="197" t="s">
        <v>102</v>
      </c>
      <c r="C82" s="234" t="s">
        <v>103</v>
      </c>
      <c r="D82" s="234"/>
      <c r="E82" s="209"/>
      <c r="F82" s="198">
        <f>F81+F64+F55</f>
        <v>0</v>
      </c>
      <c r="G82" s="64"/>
      <c r="H82" s="199">
        <f>H81</f>
        <v>0</v>
      </c>
      <c r="I82" s="85">
        <f>I81+I64+I55</f>
        <v>0</v>
      </c>
      <c r="J82" s="66"/>
      <c r="K82" s="92"/>
      <c r="L82" s="1"/>
    </row>
    <row r="83" spans="1:13" ht="8.25" customHeight="1" x14ac:dyDescent="0.25">
      <c r="A83" s="1"/>
      <c r="B83" s="53"/>
      <c r="C83" s="46"/>
      <c r="D83" s="46"/>
      <c r="E83" s="53"/>
      <c r="F83" s="53"/>
      <c r="G83" s="64"/>
      <c r="H83" s="53"/>
      <c r="I83" s="53"/>
      <c r="J83" s="66"/>
      <c r="K83" s="92"/>
      <c r="L83" s="1"/>
    </row>
    <row r="84" spans="1:13" ht="15" customHeight="1" x14ac:dyDescent="0.25">
      <c r="A84" s="1"/>
      <c r="B84" s="53" t="s">
        <v>239</v>
      </c>
      <c r="C84" s="46" t="s">
        <v>240</v>
      </c>
      <c r="D84" s="46"/>
      <c r="E84" s="53"/>
      <c r="F84" s="210">
        <f>+F14+F38-F82-F85</f>
        <v>0</v>
      </c>
      <c r="G84" s="64"/>
      <c r="H84" s="210">
        <f>H40-H82-H85</f>
        <v>0</v>
      </c>
      <c r="I84" s="210">
        <f>I40-I82-I85</f>
        <v>0</v>
      </c>
      <c r="J84" s="66"/>
      <c r="K84" s="92"/>
      <c r="L84" s="1"/>
      <c r="M84" t="s">
        <v>502</v>
      </c>
    </row>
    <row r="85" spans="1:13" ht="15" customHeight="1" x14ac:dyDescent="0.25">
      <c r="A85" s="1"/>
      <c r="B85" s="53" t="s">
        <v>238</v>
      </c>
      <c r="C85" s="46" t="s">
        <v>237</v>
      </c>
      <c r="D85" s="46"/>
      <c r="E85" s="53"/>
      <c r="F85" s="210">
        <f>+F13+F32+F33-F80-F79</f>
        <v>0</v>
      </c>
      <c r="G85" s="64"/>
      <c r="H85" s="210">
        <f>+H40-H82</f>
        <v>0</v>
      </c>
      <c r="I85" s="210">
        <f>+I13+I32+I33-I80-I79</f>
        <v>0</v>
      </c>
      <c r="J85" s="66"/>
      <c r="K85" s="92"/>
      <c r="L85" s="1"/>
      <c r="M85" s="282">
        <f>+I86+F94</f>
        <v>0</v>
      </c>
    </row>
    <row r="86" spans="1:13" ht="15" customHeight="1" x14ac:dyDescent="0.25">
      <c r="A86" s="1"/>
      <c r="B86" s="197" t="s">
        <v>104</v>
      </c>
      <c r="C86" s="421" t="s">
        <v>105</v>
      </c>
      <c r="D86" s="422"/>
      <c r="E86" s="53"/>
      <c r="F86" s="198">
        <f>SUM(F84:F85)</f>
        <v>0</v>
      </c>
      <c r="G86" s="64"/>
      <c r="H86" s="199">
        <f>SUM(H84:H85)</f>
        <v>0</v>
      </c>
      <c r="I86" s="85">
        <f>SUM(I84:I85)</f>
        <v>0</v>
      </c>
      <c r="J86" s="66"/>
      <c r="K86" s="92"/>
      <c r="L86" s="1"/>
      <c r="M86" s="282">
        <f>SUMIF('LA Close'!C:C,'YE Statement (School &amp; CC)'!$I$3,'LA Close'!H:H)-M85</f>
        <v>0</v>
      </c>
    </row>
    <row r="87" spans="1:13" ht="15" customHeight="1" x14ac:dyDescent="0.25">
      <c r="A87" s="5"/>
      <c r="B87" s="218"/>
      <c r="C87" s="46"/>
      <c r="D87" s="46"/>
      <c r="E87" s="77"/>
      <c r="F87" s="100"/>
      <c r="G87" s="69"/>
      <c r="H87" s="235"/>
      <c r="I87" s="235"/>
      <c r="J87" s="235"/>
      <c r="K87" s="235"/>
      <c r="L87" s="5"/>
    </row>
    <row r="88" spans="1:13" ht="21" customHeight="1" x14ac:dyDescent="0.25">
      <c r="A88" s="5"/>
      <c r="B88" s="48" t="s">
        <v>1</v>
      </c>
      <c r="C88" s="17"/>
      <c r="D88" s="276" t="str">
        <f>+D3</f>
        <v>PICK FROM DROP DOWN LIST</v>
      </c>
      <c r="E88" s="277"/>
      <c r="F88" s="278"/>
      <c r="G88" s="69"/>
      <c r="H88" s="235"/>
      <c r="I88" s="235"/>
      <c r="J88" s="235"/>
      <c r="K88" s="235"/>
      <c r="L88" s="5"/>
    </row>
    <row r="89" spans="1:13" ht="15" customHeight="1" x14ac:dyDescent="0.25">
      <c r="A89" s="5"/>
      <c r="B89" s="97" t="s">
        <v>395</v>
      </c>
      <c r="G89" s="69"/>
      <c r="H89" s="235"/>
      <c r="I89" s="235"/>
      <c r="J89" s="235"/>
      <c r="K89" s="235"/>
      <c r="L89" s="5"/>
    </row>
    <row r="90" spans="1:13" ht="15" customHeight="1" x14ac:dyDescent="0.25">
      <c r="A90" s="1"/>
      <c r="G90" s="64"/>
      <c r="H90" s="428" t="s">
        <v>106</v>
      </c>
      <c r="I90" s="429"/>
      <c r="J90" s="429"/>
      <c r="K90" s="92"/>
      <c r="L90" s="1"/>
    </row>
    <row r="91" spans="1:13" ht="15" customHeight="1" x14ac:dyDescent="0.25">
      <c r="A91" s="1"/>
      <c r="B91" s="204" t="s">
        <v>107</v>
      </c>
      <c r="C91" s="204"/>
      <c r="D91" s="205"/>
      <c r="E91" s="53"/>
      <c r="F91" s="89"/>
      <c r="G91" s="64"/>
      <c r="H91" s="236" t="s">
        <v>108</v>
      </c>
      <c r="I91" s="236" t="s">
        <v>391</v>
      </c>
      <c r="J91" s="237" t="s">
        <v>109</v>
      </c>
      <c r="L91" s="1"/>
    </row>
    <row r="92" spans="1:13" ht="15" customHeight="1" x14ac:dyDescent="0.25">
      <c r="A92" s="1"/>
      <c r="B92" s="425" t="s">
        <v>224</v>
      </c>
      <c r="C92" s="238" t="s">
        <v>110</v>
      </c>
      <c r="D92" s="223"/>
      <c r="E92" s="53"/>
      <c r="F92" s="325">
        <f>SUMIF('LA Close'!$C:$C,'YE Statement (School &amp; CC)'!$I$3,'LA Close'!G:G)-I93</f>
        <v>0</v>
      </c>
      <c r="G92" s="64"/>
      <c r="H92" s="333">
        <f>+F92</f>
        <v>0</v>
      </c>
      <c r="I92" s="83"/>
      <c r="J92" s="87">
        <f t="shared" ref="J92:J93" si="4">SUM(H92:I92)-F92</f>
        <v>0</v>
      </c>
      <c r="L92" s="17"/>
    </row>
    <row r="93" spans="1:13" ht="15" customHeight="1" x14ac:dyDescent="0.25">
      <c r="A93" s="1"/>
      <c r="B93" s="426"/>
      <c r="C93" s="239" t="s">
        <v>111</v>
      </c>
      <c r="D93" s="216"/>
      <c r="E93" s="53"/>
      <c r="F93" s="325">
        <f>SUMIF(balances!A:A,$I$3,balances!E:E)</f>
        <v>0</v>
      </c>
      <c r="G93" s="64"/>
      <c r="H93" s="83"/>
      <c r="I93" s="333">
        <f>+F93</f>
        <v>0</v>
      </c>
      <c r="J93" s="87">
        <f t="shared" si="4"/>
        <v>0</v>
      </c>
      <c r="L93" s="1"/>
    </row>
    <row r="94" spans="1:13" ht="15" customHeight="1" x14ac:dyDescent="0.25">
      <c r="A94" s="1"/>
      <c r="B94" s="240" t="s">
        <v>112</v>
      </c>
      <c r="C94" s="241" t="s">
        <v>113</v>
      </c>
      <c r="D94" s="241"/>
      <c r="E94" s="53"/>
      <c r="F94" s="242">
        <f>SUM(F92:F93)</f>
        <v>0</v>
      </c>
      <c r="G94" s="64"/>
      <c r="H94" s="242">
        <f>SUM(H92:H93)</f>
        <v>0</v>
      </c>
      <c r="I94" s="242">
        <f>SUM(I92:I93)</f>
        <v>0</v>
      </c>
      <c r="J94" s="242">
        <f>SUM(J92:J93)</f>
        <v>0</v>
      </c>
      <c r="L94" s="1"/>
    </row>
    <row r="95" spans="1:13" ht="15" customHeight="1" x14ac:dyDescent="0.25">
      <c r="A95" s="1"/>
      <c r="B95" s="53"/>
      <c r="C95" s="46"/>
      <c r="D95" s="46"/>
      <c r="E95" s="53"/>
      <c r="F95" s="100"/>
      <c r="G95" s="64"/>
      <c r="H95" s="64"/>
      <c r="I95" s="64"/>
      <c r="J95" s="64"/>
      <c r="L95" s="1"/>
    </row>
    <row r="96" spans="1:13" ht="15" customHeight="1" x14ac:dyDescent="0.25">
      <c r="A96" s="1"/>
      <c r="B96" s="204" t="s">
        <v>114</v>
      </c>
      <c r="C96" s="204"/>
      <c r="D96" s="205"/>
      <c r="E96" s="53"/>
      <c r="F96" s="89"/>
      <c r="G96" s="64"/>
      <c r="H96" s="64"/>
      <c r="I96" s="64"/>
      <c r="J96" s="64"/>
      <c r="L96" s="1"/>
    </row>
    <row r="97" spans="1:12" ht="15" customHeight="1" x14ac:dyDescent="0.25">
      <c r="A97" s="1"/>
      <c r="B97" s="196" t="s">
        <v>115</v>
      </c>
      <c r="C97" s="207" t="s">
        <v>116</v>
      </c>
      <c r="D97" s="223"/>
      <c r="E97" s="209"/>
      <c r="F97" s="194">
        <f>SUM(H97:I97)</f>
        <v>0</v>
      </c>
      <c r="G97" s="64"/>
      <c r="H97" s="243"/>
      <c r="I97" s="243"/>
      <c r="J97" s="87">
        <f>SUM(H97:I97)-F97</f>
        <v>0</v>
      </c>
      <c r="L97" s="1"/>
    </row>
    <row r="98" spans="1:12" ht="15" customHeight="1" x14ac:dyDescent="0.25">
      <c r="A98" s="1"/>
      <c r="B98" s="221" t="s">
        <v>117</v>
      </c>
      <c r="C98" s="222" t="s">
        <v>118</v>
      </c>
      <c r="D98" s="230"/>
      <c r="E98" s="209"/>
      <c r="F98" s="194">
        <f t="shared" ref="F98:F100" si="5">SUM(H98:I98)</f>
        <v>0</v>
      </c>
      <c r="G98" s="64"/>
      <c r="H98" s="243"/>
      <c r="I98" s="243"/>
      <c r="J98" s="87">
        <f>SUM(H98:I98)-F98</f>
        <v>0</v>
      </c>
      <c r="L98" s="1"/>
    </row>
    <row r="99" spans="1:12" ht="15" customHeight="1" x14ac:dyDescent="0.25">
      <c r="A99" s="1"/>
      <c r="B99" s="211" t="s">
        <v>119</v>
      </c>
      <c r="C99" s="224" t="s">
        <v>120</v>
      </c>
      <c r="D99" s="225"/>
      <c r="E99" s="209"/>
      <c r="F99" s="194">
        <f t="shared" si="5"/>
        <v>0</v>
      </c>
      <c r="G99" s="64"/>
      <c r="H99" s="243"/>
      <c r="I99" s="243"/>
      <c r="J99" s="87">
        <f>SUM(H99:I99)-F99</f>
        <v>0</v>
      </c>
      <c r="L99" s="1"/>
    </row>
    <row r="100" spans="1:12" ht="15" customHeight="1" x14ac:dyDescent="0.25">
      <c r="A100" s="1"/>
      <c r="B100" s="214" t="s">
        <v>121</v>
      </c>
      <c r="C100" s="231" t="s">
        <v>122</v>
      </c>
      <c r="D100" s="244"/>
      <c r="E100" s="209"/>
      <c r="F100" s="194">
        <f t="shared" si="5"/>
        <v>0</v>
      </c>
      <c r="G100" s="64"/>
      <c r="H100" s="243"/>
      <c r="I100" s="243"/>
      <c r="J100" s="87">
        <f>SUM(H100:I100)-F100</f>
        <v>0</v>
      </c>
      <c r="L100" s="1"/>
    </row>
    <row r="101" spans="1:12" ht="15" customHeight="1" x14ac:dyDescent="0.25">
      <c r="A101" s="1"/>
      <c r="B101" s="240" t="s">
        <v>123</v>
      </c>
      <c r="C101" s="427" t="s">
        <v>124</v>
      </c>
      <c r="D101" s="427"/>
      <c r="E101" s="209"/>
      <c r="F101" s="242">
        <f>SUM(F97:F100)</f>
        <v>0</v>
      </c>
      <c r="G101" s="64"/>
      <c r="H101" s="245">
        <f>SUM(H97:H100)</f>
        <v>0</v>
      </c>
      <c r="I101" s="245">
        <f>SUM(I97:I100)</f>
        <v>0</v>
      </c>
      <c r="J101" s="245">
        <f>SUM(J97:J100)</f>
        <v>0</v>
      </c>
      <c r="L101" s="1"/>
    </row>
    <row r="102" spans="1:12" ht="15" customHeight="1" x14ac:dyDescent="0.25">
      <c r="A102" s="1"/>
      <c r="B102" s="218"/>
      <c r="C102" s="46"/>
      <c r="D102" s="46"/>
      <c r="E102" s="53"/>
      <c r="F102" s="53"/>
      <c r="G102" s="64"/>
      <c r="H102" s="53"/>
      <c r="I102" s="53"/>
      <c r="J102" s="64"/>
      <c r="L102" s="1"/>
    </row>
    <row r="103" spans="1:12" ht="15" customHeight="1" x14ac:dyDescent="0.25">
      <c r="A103" s="1"/>
      <c r="B103" s="240" t="s">
        <v>125</v>
      </c>
      <c r="C103" s="434" t="s">
        <v>225</v>
      </c>
      <c r="D103" s="435"/>
      <c r="E103" s="53"/>
      <c r="F103" s="242">
        <f>F94+F101</f>
        <v>0</v>
      </c>
      <c r="G103" s="64"/>
      <c r="H103" s="242">
        <f>H94+H101</f>
        <v>0</v>
      </c>
      <c r="I103" s="242">
        <f>I94+I101</f>
        <v>0</v>
      </c>
      <c r="J103" s="242">
        <f>J94+J101</f>
        <v>0</v>
      </c>
      <c r="L103" s="1"/>
    </row>
    <row r="104" spans="1:12" ht="15" customHeight="1" x14ac:dyDescent="0.25">
      <c r="A104" s="1"/>
      <c r="B104" s="64"/>
      <c r="C104" s="64"/>
      <c r="D104" s="69"/>
      <c r="E104" s="53"/>
      <c r="F104" s="64"/>
      <c r="G104" s="64"/>
      <c r="H104" s="64"/>
      <c r="I104" s="64"/>
      <c r="J104" s="64"/>
      <c r="L104" s="1"/>
    </row>
    <row r="105" spans="1:12" ht="15" customHeight="1" x14ac:dyDescent="0.25">
      <c r="A105" s="1"/>
      <c r="B105" s="204" t="s">
        <v>126</v>
      </c>
      <c r="C105" s="204"/>
      <c r="D105" s="205"/>
      <c r="E105" s="203"/>
      <c r="F105" s="246"/>
      <c r="G105" s="64"/>
      <c r="H105" s="64"/>
      <c r="I105" s="64"/>
      <c r="J105" s="64"/>
      <c r="L105" s="1"/>
    </row>
    <row r="106" spans="1:12" ht="15" customHeight="1" x14ac:dyDescent="0.25">
      <c r="A106" s="1"/>
      <c r="B106" s="196" t="s">
        <v>127</v>
      </c>
      <c r="C106" s="418" t="s">
        <v>128</v>
      </c>
      <c r="D106" s="419"/>
      <c r="E106" s="209"/>
      <c r="F106" s="194">
        <f t="shared" ref="F106:F109" si="6">SUM(H106:I106)</f>
        <v>0</v>
      </c>
      <c r="G106" s="64"/>
      <c r="H106" s="243"/>
      <c r="I106" s="243"/>
      <c r="J106" s="87">
        <f>SUM(H106:I106)-F106</f>
        <v>0</v>
      </c>
      <c r="L106" s="1"/>
    </row>
    <row r="107" spans="1:12" ht="15" customHeight="1" x14ac:dyDescent="0.25">
      <c r="A107" s="1"/>
      <c r="B107" s="211" t="s">
        <v>129</v>
      </c>
      <c r="C107" s="444" t="s">
        <v>130</v>
      </c>
      <c r="D107" s="445"/>
      <c r="E107" s="209"/>
      <c r="F107" s="194">
        <f t="shared" si="6"/>
        <v>0</v>
      </c>
      <c r="G107" s="64"/>
      <c r="H107" s="243"/>
      <c r="I107" s="243"/>
      <c r="J107" s="87">
        <f>SUM(H107:I107)-F107</f>
        <v>0</v>
      </c>
      <c r="L107" s="1"/>
    </row>
    <row r="108" spans="1:12" ht="15" customHeight="1" x14ac:dyDescent="0.25">
      <c r="A108" s="1"/>
      <c r="B108" s="211" t="s">
        <v>131</v>
      </c>
      <c r="C108" s="444" t="s">
        <v>132</v>
      </c>
      <c r="D108" s="445"/>
      <c r="E108" s="209"/>
      <c r="F108" s="194">
        <f t="shared" si="6"/>
        <v>0</v>
      </c>
      <c r="G108" s="64"/>
      <c r="H108" s="243"/>
      <c r="I108" s="243"/>
      <c r="J108" s="87">
        <f>SUM(H108:I108)-F108</f>
        <v>0</v>
      </c>
      <c r="L108" s="1"/>
    </row>
    <row r="109" spans="1:12" ht="15" customHeight="1" x14ac:dyDescent="0.25">
      <c r="A109" s="1"/>
      <c r="B109" s="214" t="s">
        <v>133</v>
      </c>
      <c r="C109" s="215" t="s">
        <v>134</v>
      </c>
      <c r="D109" s="216"/>
      <c r="E109" s="209"/>
      <c r="F109" s="194">
        <f t="shared" si="6"/>
        <v>0</v>
      </c>
      <c r="G109" s="64"/>
      <c r="H109" s="243"/>
      <c r="I109" s="243"/>
      <c r="J109" s="87">
        <f>SUM(H109:I109)-F109</f>
        <v>0</v>
      </c>
      <c r="L109" s="1"/>
    </row>
    <row r="110" spans="1:12" ht="15" customHeight="1" x14ac:dyDescent="0.25">
      <c r="A110" s="1"/>
      <c r="B110" s="240" t="s">
        <v>135</v>
      </c>
      <c r="C110" s="427" t="s">
        <v>136</v>
      </c>
      <c r="D110" s="427"/>
      <c r="E110" s="209"/>
      <c r="F110" s="242">
        <f>SUM(F106:F109)</f>
        <v>0</v>
      </c>
      <c r="G110" s="64"/>
      <c r="H110" s="242">
        <f>SUM(H106:H109)</f>
        <v>0</v>
      </c>
      <c r="I110" s="242">
        <f>SUM(I106:I109)</f>
        <v>0</v>
      </c>
      <c r="J110" s="242">
        <f>SUM(J106:J109)</f>
        <v>0</v>
      </c>
      <c r="L110" s="1"/>
    </row>
    <row r="111" spans="1:12" s="136" customFormat="1" ht="15" customHeight="1" x14ac:dyDescent="0.25">
      <c r="A111" s="5"/>
      <c r="B111" s="218"/>
      <c r="C111" s="46"/>
      <c r="D111" s="46"/>
      <c r="E111" s="77"/>
      <c r="F111" s="100"/>
      <c r="G111" s="69"/>
      <c r="H111" s="100"/>
      <c r="I111" s="100"/>
      <c r="J111" s="100"/>
      <c r="L111" s="5"/>
    </row>
    <row r="112" spans="1:12" ht="15" customHeight="1" x14ac:dyDescent="0.25">
      <c r="A112" s="1"/>
      <c r="B112" s="53"/>
      <c r="C112" s="46"/>
      <c r="D112" s="46"/>
      <c r="E112" s="53"/>
      <c r="F112" s="201"/>
      <c r="G112" s="64"/>
      <c r="H112" s="148" t="s">
        <v>250</v>
      </c>
      <c r="I112" s="148" t="s">
        <v>251</v>
      </c>
      <c r="J112" s="64"/>
      <c r="L112" s="1"/>
    </row>
    <row r="113" spans="1:12" ht="15" customHeight="1" x14ac:dyDescent="0.25">
      <c r="A113" s="1"/>
      <c r="B113" s="240" t="s">
        <v>137</v>
      </c>
      <c r="C113" s="434" t="s">
        <v>226</v>
      </c>
      <c r="D113" s="435"/>
      <c r="E113" s="53"/>
      <c r="F113" s="242">
        <f>F103-F110</f>
        <v>0</v>
      </c>
      <c r="G113" s="64"/>
      <c r="H113" s="242">
        <f>H103-H110</f>
        <v>0</v>
      </c>
      <c r="I113" s="242">
        <f>I103-I110</f>
        <v>0</v>
      </c>
      <c r="J113" s="64"/>
      <c r="L113" s="1"/>
    </row>
    <row r="114" spans="1:12" ht="15" customHeight="1" x14ac:dyDescent="0.25">
      <c r="A114" s="1"/>
      <c r="B114" s="47"/>
      <c r="C114" s="17"/>
      <c r="D114" s="26"/>
      <c r="E114" s="23"/>
      <c r="F114" s="17"/>
      <c r="G114" s="17"/>
      <c r="H114" s="17"/>
      <c r="I114" s="17"/>
      <c r="J114" s="17"/>
      <c r="K114" s="17"/>
      <c r="L114" s="1"/>
    </row>
    <row r="115" spans="1:12" ht="21.75" customHeight="1" x14ac:dyDescent="0.25">
      <c r="A115" s="1"/>
      <c r="B115" s="48" t="s">
        <v>138</v>
      </c>
      <c r="C115" s="17"/>
      <c r="D115" s="446" t="str">
        <f>D3</f>
        <v>PICK FROM DROP DOWN LIST</v>
      </c>
      <c r="E115" s="447"/>
      <c r="F115" s="448"/>
      <c r="G115" s="17"/>
      <c r="H115" s="23"/>
      <c r="I115" s="17"/>
      <c r="J115" s="23"/>
      <c r="K115" s="17"/>
      <c r="L115" s="1"/>
    </row>
    <row r="116" spans="1:12" ht="15" customHeight="1" x14ac:dyDescent="0.25">
      <c r="A116" s="1"/>
      <c r="B116" s="49"/>
      <c r="C116" s="17"/>
      <c r="D116" s="17"/>
      <c r="E116" s="26"/>
      <c r="F116" s="26"/>
      <c r="G116" s="17"/>
      <c r="H116" s="23"/>
      <c r="I116" s="23"/>
      <c r="J116" s="23"/>
      <c r="K116" s="17"/>
      <c r="L116" s="1"/>
    </row>
    <row r="117" spans="1:12" ht="15" customHeight="1" x14ac:dyDescent="0.25">
      <c r="A117" s="1"/>
      <c r="B117" s="49"/>
      <c r="C117" s="17"/>
      <c r="D117" s="17"/>
      <c r="E117" s="26"/>
      <c r="F117" s="26"/>
      <c r="G117" s="17"/>
      <c r="H117" s="23"/>
      <c r="I117" s="23"/>
      <c r="J117" s="23"/>
      <c r="K117" s="17"/>
      <c r="L117" s="1"/>
    </row>
    <row r="118" spans="1:12" ht="15" customHeight="1" x14ac:dyDescent="0.25">
      <c r="A118" s="1"/>
      <c r="B118" s="50"/>
      <c r="C118" s="284" t="s">
        <v>139</v>
      </c>
      <c r="D118" s="30"/>
      <c r="E118" s="31"/>
      <c r="F118" s="31"/>
      <c r="G118" s="30"/>
      <c r="H118" s="30"/>
      <c r="I118" s="30"/>
      <c r="J118" s="32"/>
      <c r="K118" s="17"/>
      <c r="L118" s="1"/>
    </row>
    <row r="119" spans="1:12" ht="15" customHeight="1" x14ac:dyDescent="0.25">
      <c r="A119" s="1"/>
      <c r="B119" s="51"/>
      <c r="C119" s="23"/>
      <c r="D119" s="23"/>
      <c r="E119" s="27"/>
      <c r="F119" s="27"/>
      <c r="G119" s="23"/>
      <c r="H119" s="23"/>
      <c r="I119" s="23"/>
      <c r="J119" s="33"/>
      <c r="K119" s="17"/>
      <c r="L119" s="1"/>
    </row>
    <row r="120" spans="1:12" ht="15" customHeight="1" x14ac:dyDescent="0.25">
      <c r="A120" s="1"/>
      <c r="B120" s="251">
        <v>1</v>
      </c>
      <c r="C120" s="181" t="s">
        <v>672</v>
      </c>
      <c r="D120" s="181"/>
      <c r="E120" s="27"/>
      <c r="F120" s="27"/>
      <c r="G120" s="23"/>
      <c r="H120" s="23"/>
      <c r="I120" s="185"/>
      <c r="J120" s="33"/>
      <c r="K120" s="17"/>
      <c r="L120" s="1"/>
    </row>
    <row r="121" spans="1:12" ht="15" customHeight="1" x14ac:dyDescent="0.25">
      <c r="A121" s="1"/>
      <c r="B121" s="251"/>
      <c r="C121" s="181"/>
      <c r="D121" s="181"/>
      <c r="E121" s="27"/>
      <c r="F121" s="27"/>
      <c r="G121" s="23"/>
      <c r="H121" s="23"/>
      <c r="I121" s="181"/>
      <c r="J121" s="33"/>
      <c r="K121" s="17"/>
      <c r="L121" s="1"/>
    </row>
    <row r="122" spans="1:12" ht="15" customHeight="1" x14ac:dyDescent="0.25">
      <c r="A122" s="1"/>
      <c r="B122" s="251">
        <v>2</v>
      </c>
      <c r="C122" s="252" t="s">
        <v>673</v>
      </c>
      <c r="D122" s="181"/>
      <c r="E122" s="34"/>
      <c r="F122" s="34"/>
      <c r="G122" s="23"/>
      <c r="H122" s="23"/>
      <c r="I122" s="185"/>
      <c r="J122" s="33"/>
      <c r="K122" s="17"/>
      <c r="L122" s="1"/>
    </row>
    <row r="123" spans="1:12" ht="15" customHeight="1" x14ac:dyDescent="0.25">
      <c r="A123" s="1"/>
      <c r="B123" s="251"/>
      <c r="C123" s="181"/>
      <c r="D123" s="181"/>
      <c r="E123" s="27"/>
      <c r="F123" s="27"/>
      <c r="G123" s="23"/>
      <c r="H123" s="23"/>
      <c r="I123" s="181"/>
      <c r="J123" s="33"/>
      <c r="K123" s="17"/>
      <c r="L123" s="1"/>
    </row>
    <row r="124" spans="1:12" ht="15" customHeight="1" x14ac:dyDescent="0.25">
      <c r="A124" s="1"/>
      <c r="B124" s="251">
        <v>3</v>
      </c>
      <c r="C124" s="181" t="s">
        <v>140</v>
      </c>
      <c r="D124" s="181"/>
      <c r="E124" s="27"/>
      <c r="F124" s="27"/>
      <c r="G124" s="23"/>
      <c r="H124" s="23"/>
      <c r="I124" s="185"/>
      <c r="J124" s="33"/>
      <c r="K124" s="17"/>
      <c r="L124" s="1"/>
    </row>
    <row r="125" spans="1:12" ht="15" customHeight="1" x14ac:dyDescent="0.25">
      <c r="A125" s="1"/>
      <c r="B125" s="253"/>
      <c r="C125" s="181"/>
      <c r="D125" s="181"/>
      <c r="E125" s="27"/>
      <c r="F125" s="27"/>
      <c r="G125" s="23"/>
      <c r="H125" s="23"/>
      <c r="I125" s="181"/>
      <c r="J125" s="33"/>
      <c r="K125" s="17"/>
      <c r="L125" s="1"/>
    </row>
    <row r="126" spans="1:12" ht="15" customHeight="1" x14ac:dyDescent="0.25">
      <c r="A126" s="1"/>
      <c r="B126" s="253"/>
      <c r="C126" s="182" t="s">
        <v>141</v>
      </c>
      <c r="D126" s="181"/>
      <c r="E126" s="27"/>
      <c r="F126" s="27"/>
      <c r="G126" s="23"/>
      <c r="H126" s="23"/>
      <c r="I126" s="183">
        <f>+I120-I122+I124</f>
        <v>0</v>
      </c>
      <c r="J126" s="33"/>
      <c r="K126" s="17"/>
      <c r="L126" s="1"/>
    </row>
    <row r="127" spans="1:12" ht="15" customHeight="1" x14ac:dyDescent="0.25">
      <c r="A127" s="1"/>
      <c r="B127" s="253"/>
      <c r="C127" s="181"/>
      <c r="D127" s="181"/>
      <c r="E127" s="27"/>
      <c r="F127" s="27"/>
      <c r="G127" s="23"/>
      <c r="H127" s="23"/>
      <c r="I127" s="181"/>
      <c r="J127" s="33"/>
      <c r="K127" s="17"/>
      <c r="L127" s="1"/>
    </row>
    <row r="128" spans="1:12" ht="15" customHeight="1" x14ac:dyDescent="0.25">
      <c r="A128" s="1"/>
      <c r="B128" s="251">
        <v>4</v>
      </c>
      <c r="C128" s="181" t="s">
        <v>674</v>
      </c>
      <c r="D128" s="181"/>
      <c r="E128" s="27"/>
      <c r="F128" s="27"/>
      <c r="G128" s="23"/>
      <c r="H128" s="23"/>
      <c r="I128" s="185"/>
      <c r="J128" s="33"/>
      <c r="K128" s="17"/>
      <c r="L128" s="17"/>
    </row>
    <row r="129" spans="1:12" ht="15" customHeight="1" x14ac:dyDescent="0.25">
      <c r="A129" s="1"/>
      <c r="B129" s="251"/>
      <c r="C129" s="181"/>
      <c r="D129" s="181"/>
      <c r="E129" s="27"/>
      <c r="F129" s="27"/>
      <c r="G129" s="23"/>
      <c r="H129" s="23"/>
      <c r="I129" s="181"/>
      <c r="J129" s="33"/>
      <c r="K129" s="17"/>
      <c r="L129" s="1"/>
    </row>
    <row r="130" spans="1:12" ht="15" customHeight="1" x14ac:dyDescent="0.25">
      <c r="A130" s="1"/>
      <c r="B130" s="251"/>
      <c r="C130" s="181" t="s">
        <v>142</v>
      </c>
      <c r="D130" s="181"/>
      <c r="E130" s="27"/>
      <c r="F130" s="27"/>
      <c r="G130" s="23"/>
      <c r="H130" s="23"/>
      <c r="I130" s="183">
        <f>+I126-I128</f>
        <v>0</v>
      </c>
      <c r="J130" s="33"/>
      <c r="K130" s="17"/>
      <c r="L130" s="1"/>
    </row>
    <row r="131" spans="1:12" ht="15" customHeight="1" x14ac:dyDescent="0.25">
      <c r="A131" s="1"/>
      <c r="B131" s="254"/>
      <c r="C131" s="184"/>
      <c r="D131" s="184"/>
      <c r="E131" s="35"/>
      <c r="F131" s="35"/>
      <c r="G131" s="28"/>
      <c r="H131" s="28"/>
      <c r="I131" s="28"/>
      <c r="J131" s="36"/>
      <c r="K131" s="17"/>
      <c r="L131" s="1"/>
    </row>
    <row r="132" spans="1:12" ht="15" customHeight="1" x14ac:dyDescent="0.25">
      <c r="A132" s="1"/>
      <c r="B132" s="138"/>
      <c r="C132" s="17"/>
      <c r="D132" s="17"/>
      <c r="E132" s="26"/>
      <c r="F132" s="26"/>
      <c r="G132" s="17"/>
      <c r="H132" s="23"/>
      <c r="I132" s="23"/>
      <c r="J132" s="23"/>
      <c r="K132" s="17"/>
      <c r="L132" s="1"/>
    </row>
    <row r="133" spans="1:12" ht="15" customHeight="1" x14ac:dyDescent="0.25">
      <c r="A133" s="1"/>
      <c r="B133" s="139"/>
      <c r="C133" s="257" t="s">
        <v>143</v>
      </c>
      <c r="D133" s="30"/>
      <c r="E133" s="31"/>
      <c r="F133" s="31"/>
      <c r="G133" s="30"/>
      <c r="H133" s="30"/>
      <c r="I133" s="30"/>
      <c r="J133" s="32"/>
      <c r="K133" s="17"/>
      <c r="L133" s="1"/>
    </row>
    <row r="134" spans="1:12" ht="15" customHeight="1" x14ac:dyDescent="0.25">
      <c r="A134" s="1"/>
      <c r="B134" s="137"/>
      <c r="C134" s="53"/>
      <c r="D134" s="53"/>
      <c r="E134" s="77"/>
      <c r="F134" s="77"/>
      <c r="G134" s="53"/>
      <c r="H134" s="53"/>
      <c r="I134" s="23"/>
      <c r="J134" s="33"/>
      <c r="K134" s="17"/>
      <c r="L134" s="1"/>
    </row>
    <row r="135" spans="1:12" ht="15" customHeight="1" x14ac:dyDescent="0.25">
      <c r="A135" s="1"/>
      <c r="B135" s="258">
        <v>5</v>
      </c>
      <c r="C135" s="53" t="s">
        <v>675</v>
      </c>
      <c r="D135" s="53"/>
      <c r="E135" s="77"/>
      <c r="F135" s="77"/>
      <c r="G135" s="53"/>
      <c r="H135" s="53"/>
      <c r="I135" s="87">
        <f>+I128</f>
        <v>0</v>
      </c>
      <c r="J135" s="33"/>
      <c r="K135" s="23"/>
      <c r="L135" s="1"/>
    </row>
    <row r="136" spans="1:12" ht="15" customHeight="1" x14ac:dyDescent="0.25">
      <c r="A136" s="1"/>
      <c r="B136" s="258"/>
      <c r="C136" s="53"/>
      <c r="D136" s="53"/>
      <c r="E136" s="77"/>
      <c r="F136" s="77"/>
      <c r="G136" s="53"/>
      <c r="H136" s="53"/>
      <c r="I136" s="53"/>
      <c r="J136" s="33"/>
      <c r="K136" s="17"/>
      <c r="L136" s="1"/>
    </row>
    <row r="137" spans="1:12" ht="15" customHeight="1" x14ac:dyDescent="0.25">
      <c r="A137" s="1"/>
      <c r="B137" s="259"/>
      <c r="C137" s="201" t="s">
        <v>144</v>
      </c>
      <c r="D137" s="53"/>
      <c r="E137" s="77"/>
      <c r="F137" s="77"/>
      <c r="G137" s="53"/>
      <c r="H137" s="53"/>
      <c r="I137" s="53"/>
      <c r="J137" s="33"/>
      <c r="K137" s="17"/>
      <c r="L137" s="1"/>
    </row>
    <row r="138" spans="1:12" ht="30.75" customHeight="1" x14ac:dyDescent="0.25">
      <c r="A138" s="1"/>
      <c r="B138" s="258">
        <v>6</v>
      </c>
      <c r="C138" s="412" t="s">
        <v>688</v>
      </c>
      <c r="D138" s="412"/>
      <c r="E138" s="412"/>
      <c r="F138" s="412"/>
      <c r="G138" s="412"/>
      <c r="H138" s="412"/>
      <c r="I138" s="53"/>
      <c r="J138" s="33"/>
      <c r="K138" s="17"/>
      <c r="L138" s="1"/>
    </row>
    <row r="139" spans="1:12" ht="15" customHeight="1" x14ac:dyDescent="0.25">
      <c r="A139" s="1"/>
      <c r="B139" s="260"/>
      <c r="C139" s="255"/>
      <c r="D139" s="255"/>
      <c r="E139" s="255"/>
      <c r="F139" s="255"/>
      <c r="G139" s="255"/>
      <c r="H139" s="255"/>
      <c r="I139" s="53"/>
      <c r="J139" s="33"/>
      <c r="K139" s="17"/>
      <c r="L139" s="1"/>
    </row>
    <row r="140" spans="1:12" ht="15" customHeight="1" x14ac:dyDescent="0.25">
      <c r="A140" s="10"/>
      <c r="B140" s="261"/>
      <c r="C140" s="256" t="s">
        <v>2</v>
      </c>
      <c r="D140" s="436" t="s">
        <v>145</v>
      </c>
      <c r="E140" s="437"/>
      <c r="F140" s="438"/>
      <c r="G140" s="114"/>
      <c r="H140" s="176" t="s">
        <v>146</v>
      </c>
      <c r="I140" s="116"/>
      <c r="J140" s="38"/>
      <c r="K140" s="18"/>
      <c r="L140" s="10"/>
    </row>
    <row r="141" spans="1:12" ht="15" customHeight="1" x14ac:dyDescent="0.25">
      <c r="A141" s="10"/>
      <c r="B141" s="261"/>
      <c r="C141" s="176" t="str">
        <f t="shared" ref="C141:C146" si="7">IF(H141=0,"","?")</f>
        <v/>
      </c>
      <c r="D141" s="376" t="str">
        <f t="shared" ref="D141" si="8">IF(H141=0,"","?")</f>
        <v/>
      </c>
      <c r="E141" s="377"/>
      <c r="F141" s="378"/>
      <c r="G141" s="114"/>
      <c r="H141" s="243"/>
      <c r="I141" s="116"/>
      <c r="J141" s="38"/>
      <c r="K141" s="18"/>
      <c r="L141" s="10"/>
    </row>
    <row r="142" spans="1:12" ht="15" customHeight="1" x14ac:dyDescent="0.25">
      <c r="A142" s="10"/>
      <c r="B142" s="261"/>
      <c r="C142" s="176" t="str">
        <f t="shared" si="7"/>
        <v/>
      </c>
      <c r="D142" s="376" t="str">
        <f>IF(H142=0,"","?")</f>
        <v/>
      </c>
      <c r="E142" s="377"/>
      <c r="F142" s="378"/>
      <c r="G142" s="114"/>
      <c r="H142" s="243"/>
      <c r="I142" s="116"/>
      <c r="J142" s="38"/>
      <c r="K142" s="18"/>
      <c r="L142" s="10"/>
    </row>
    <row r="143" spans="1:12" ht="15" customHeight="1" x14ac:dyDescent="0.25">
      <c r="A143" s="10"/>
      <c r="B143" s="261"/>
      <c r="C143" s="176" t="str">
        <f t="shared" si="7"/>
        <v/>
      </c>
      <c r="D143" s="376" t="str">
        <f>IF(H143=0,"","?")</f>
        <v/>
      </c>
      <c r="E143" s="377"/>
      <c r="F143" s="378"/>
      <c r="G143" s="114"/>
      <c r="H143" s="243"/>
      <c r="I143" s="116"/>
      <c r="J143" s="38"/>
      <c r="K143" s="18"/>
      <c r="L143" s="10"/>
    </row>
    <row r="144" spans="1:12" ht="15" customHeight="1" x14ac:dyDescent="0.25">
      <c r="A144" s="10"/>
      <c r="B144" s="261"/>
      <c r="C144" s="176" t="str">
        <f t="shared" si="7"/>
        <v/>
      </c>
      <c r="D144" s="376" t="str">
        <f>IF(H144=0,"","?")</f>
        <v/>
      </c>
      <c r="E144" s="377"/>
      <c r="F144" s="378"/>
      <c r="G144" s="114"/>
      <c r="H144" s="243"/>
      <c r="I144" s="116"/>
      <c r="J144" s="38"/>
      <c r="K144" s="18"/>
      <c r="L144" s="10"/>
    </row>
    <row r="145" spans="1:12" ht="15" customHeight="1" x14ac:dyDescent="0.25">
      <c r="A145" s="10"/>
      <c r="B145" s="261"/>
      <c r="C145" s="176" t="str">
        <f t="shared" si="7"/>
        <v/>
      </c>
      <c r="D145" s="376" t="str">
        <f>IF(H145=0,"","?")</f>
        <v/>
      </c>
      <c r="E145" s="377"/>
      <c r="F145" s="378"/>
      <c r="G145" s="114"/>
      <c r="H145" s="243"/>
      <c r="I145" s="116"/>
      <c r="J145" s="38"/>
      <c r="K145" s="18"/>
      <c r="L145" s="10"/>
    </row>
    <row r="146" spans="1:12" ht="15" customHeight="1" x14ac:dyDescent="0.25">
      <c r="A146" s="10"/>
      <c r="B146" s="261"/>
      <c r="C146" s="176" t="str">
        <f t="shared" si="7"/>
        <v/>
      </c>
      <c r="D146" s="376" t="str">
        <f>IF(H146=0,"","?")</f>
        <v/>
      </c>
      <c r="E146" s="377"/>
      <c r="F146" s="378"/>
      <c r="G146" s="114"/>
      <c r="H146" s="243"/>
      <c r="I146" s="116"/>
      <c r="J146" s="38"/>
      <c r="K146" s="18"/>
      <c r="L146" s="10"/>
    </row>
    <row r="147" spans="1:12" ht="15" customHeight="1" x14ac:dyDescent="0.25">
      <c r="A147" s="1"/>
      <c r="B147" s="262"/>
      <c r="C147" s="53"/>
      <c r="D147" s="53"/>
      <c r="E147" s="39"/>
      <c r="F147" s="39"/>
      <c r="G147" s="53"/>
      <c r="H147" s="53"/>
      <c r="I147" s="87">
        <f>SUM(H140:H147)</f>
        <v>0</v>
      </c>
      <c r="J147" s="33"/>
      <c r="K147" s="17"/>
      <c r="L147" s="1"/>
    </row>
    <row r="148" spans="1:12" ht="15" customHeight="1" x14ac:dyDescent="0.25">
      <c r="A148" s="1"/>
      <c r="B148" s="262"/>
      <c r="C148" s="53"/>
      <c r="D148" s="376" t="s">
        <v>147</v>
      </c>
      <c r="E148" s="377"/>
      <c r="F148" s="378"/>
      <c r="G148" s="53"/>
      <c r="H148" s="53"/>
      <c r="I148" s="341"/>
      <c r="J148" s="33"/>
      <c r="K148" s="17"/>
      <c r="L148" s="1"/>
    </row>
    <row r="149" spans="1:12" ht="15" customHeight="1" x14ac:dyDescent="0.25">
      <c r="A149" s="10"/>
      <c r="B149" s="261"/>
      <c r="C149" s="263" t="s">
        <v>144</v>
      </c>
      <c r="D149" s="116"/>
      <c r="E149" s="264"/>
      <c r="F149" s="264"/>
      <c r="G149" s="116"/>
      <c r="H149" s="116"/>
      <c r="I149" s="116"/>
      <c r="J149" s="38"/>
      <c r="K149" s="18"/>
      <c r="L149" s="10"/>
    </row>
    <row r="150" spans="1:12" ht="9" customHeight="1" x14ac:dyDescent="0.25">
      <c r="A150" s="10"/>
      <c r="B150" s="258"/>
      <c r="C150" s="265"/>
      <c r="D150" s="266"/>
      <c r="E150" s="266"/>
      <c r="F150" s="266"/>
      <c r="G150" s="267"/>
      <c r="H150" s="116"/>
      <c r="I150" s="116"/>
      <c r="J150" s="38"/>
      <c r="K150" s="18"/>
      <c r="L150" s="10"/>
    </row>
    <row r="151" spans="1:12" ht="30" customHeight="1" x14ac:dyDescent="0.25">
      <c r="A151" s="10"/>
      <c r="B151" s="258">
        <v>7</v>
      </c>
      <c r="C151" s="439" t="s">
        <v>676</v>
      </c>
      <c r="D151" s="439"/>
      <c r="E151" s="439"/>
      <c r="F151" s="439"/>
      <c r="G151" s="116"/>
      <c r="H151" s="116"/>
      <c r="I151" s="116"/>
      <c r="J151" s="38"/>
      <c r="K151" s="18"/>
      <c r="L151" s="10"/>
    </row>
    <row r="152" spans="1:12" ht="15" customHeight="1" x14ac:dyDescent="0.25">
      <c r="A152" s="10"/>
      <c r="B152" s="258"/>
      <c r="C152" s="256" t="s">
        <v>2</v>
      </c>
      <c r="D152" s="436" t="s">
        <v>145</v>
      </c>
      <c r="E152" s="437"/>
      <c r="F152" s="438"/>
      <c r="G152" s="114"/>
      <c r="H152" s="176" t="s">
        <v>146</v>
      </c>
      <c r="I152" s="116"/>
      <c r="J152" s="38"/>
      <c r="K152" s="18"/>
      <c r="L152" s="10"/>
    </row>
    <row r="153" spans="1:12" ht="15" customHeight="1" x14ac:dyDescent="0.25">
      <c r="A153" s="10"/>
      <c r="B153" s="258"/>
      <c r="C153" s="176" t="str">
        <f>IF(H153=0,"","?")</f>
        <v/>
      </c>
      <c r="D153" s="376" t="str">
        <f>IF(H153=0,"","?")</f>
        <v/>
      </c>
      <c r="E153" s="377"/>
      <c r="F153" s="378"/>
      <c r="G153" s="114"/>
      <c r="H153" s="243"/>
      <c r="I153" s="116"/>
      <c r="J153" s="38"/>
      <c r="K153" s="18"/>
      <c r="L153" s="10"/>
    </row>
    <row r="154" spans="1:12" ht="15" customHeight="1" x14ac:dyDescent="0.25">
      <c r="A154" s="10"/>
      <c r="B154" s="258"/>
      <c r="C154" s="176" t="str">
        <f>IF(H154=0,"","?")</f>
        <v/>
      </c>
      <c r="D154" s="376" t="str">
        <f>IF(H154=0,"","?")</f>
        <v/>
      </c>
      <c r="E154" s="377"/>
      <c r="F154" s="378"/>
      <c r="G154" s="114"/>
      <c r="H154" s="243"/>
      <c r="I154" s="116"/>
      <c r="J154" s="38"/>
      <c r="K154" s="18"/>
      <c r="L154" s="10"/>
    </row>
    <row r="155" spans="1:12" ht="15" customHeight="1" x14ac:dyDescent="0.25">
      <c r="A155" s="10"/>
      <c r="B155" s="258"/>
      <c r="C155" s="176" t="str">
        <f>IF(H155=0,"","?")</f>
        <v/>
      </c>
      <c r="D155" s="376" t="str">
        <f>IF(H155=0,"","?")</f>
        <v/>
      </c>
      <c r="E155" s="377"/>
      <c r="F155" s="378"/>
      <c r="G155" s="114"/>
      <c r="H155" s="243"/>
      <c r="I155" s="116"/>
      <c r="J155" s="38"/>
      <c r="K155" s="18"/>
      <c r="L155" s="10"/>
    </row>
    <row r="156" spans="1:12" ht="15" customHeight="1" x14ac:dyDescent="0.25">
      <c r="A156" s="1"/>
      <c r="B156" s="258"/>
      <c r="C156" s="53"/>
      <c r="D156" s="53"/>
      <c r="E156" s="39"/>
      <c r="F156" s="39"/>
      <c r="G156" s="53"/>
      <c r="H156" s="53"/>
      <c r="I156" s="87">
        <f>SUM(H152:H156)</f>
        <v>0</v>
      </c>
      <c r="J156" s="33"/>
      <c r="K156" s="17"/>
      <c r="L156" s="1"/>
    </row>
    <row r="157" spans="1:12" ht="15" customHeight="1" x14ac:dyDescent="0.25">
      <c r="A157" s="1"/>
      <c r="B157" s="258"/>
      <c r="C157" s="53"/>
      <c r="D157" s="376" t="s">
        <v>147</v>
      </c>
      <c r="E157" s="377"/>
      <c r="F157" s="378"/>
      <c r="G157" s="53"/>
      <c r="H157" s="53"/>
      <c r="I157" s="341"/>
      <c r="J157" s="33"/>
      <c r="K157" s="17"/>
      <c r="L157" s="1"/>
    </row>
    <row r="158" spans="1:12" ht="15" customHeight="1" x14ac:dyDescent="0.25">
      <c r="A158" s="10"/>
      <c r="B158" s="258"/>
      <c r="C158" s="263" t="s">
        <v>148</v>
      </c>
      <c r="D158" s="116"/>
      <c r="E158" s="264"/>
      <c r="F158" s="264"/>
      <c r="G158" s="116"/>
      <c r="H158" s="116"/>
      <c r="I158" s="116"/>
      <c r="J158" s="38"/>
      <c r="K158" s="18"/>
      <c r="L158" s="10"/>
    </row>
    <row r="159" spans="1:12" ht="30.75" customHeight="1" x14ac:dyDescent="0.25">
      <c r="A159" s="10"/>
      <c r="B159" s="258">
        <v>8</v>
      </c>
      <c r="C159" s="412" t="s">
        <v>677</v>
      </c>
      <c r="D159" s="412"/>
      <c r="E159" s="412"/>
      <c r="F159" s="412"/>
      <c r="G159" s="412"/>
      <c r="H159" s="412"/>
      <c r="I159" s="116"/>
      <c r="J159" s="38"/>
      <c r="K159" s="18"/>
      <c r="L159" s="10"/>
    </row>
    <row r="160" spans="1:12" ht="15" customHeight="1" x14ac:dyDescent="0.25">
      <c r="A160" s="10"/>
      <c r="B160" s="268"/>
      <c r="C160" s="269"/>
      <c r="D160" s="269"/>
      <c r="E160" s="269"/>
      <c r="F160" s="269"/>
      <c r="G160" s="116"/>
      <c r="H160" s="116"/>
      <c r="I160" s="116"/>
      <c r="J160" s="38"/>
      <c r="K160" s="18"/>
      <c r="L160" s="10"/>
    </row>
    <row r="161" spans="1:12" ht="15" customHeight="1" x14ac:dyDescent="0.25">
      <c r="A161" s="10"/>
      <c r="B161" s="261"/>
      <c r="C161" s="256" t="s">
        <v>2</v>
      </c>
      <c r="D161" s="436" t="s">
        <v>145</v>
      </c>
      <c r="E161" s="437"/>
      <c r="F161" s="438"/>
      <c r="G161" s="114"/>
      <c r="H161" s="176" t="s">
        <v>146</v>
      </c>
      <c r="I161" s="116"/>
      <c r="J161" s="38"/>
      <c r="K161" s="18"/>
      <c r="L161" s="10"/>
    </row>
    <row r="162" spans="1:12" ht="15" customHeight="1" x14ac:dyDescent="0.25">
      <c r="A162" s="10"/>
      <c r="B162" s="261"/>
      <c r="C162" s="176" t="str">
        <f>IF(H162=0,"","?")</f>
        <v/>
      </c>
      <c r="D162" s="376" t="str">
        <f>IF(H162=0,"","?")</f>
        <v/>
      </c>
      <c r="E162" s="377"/>
      <c r="F162" s="378"/>
      <c r="G162" s="114"/>
      <c r="H162" s="243"/>
      <c r="I162" s="116"/>
      <c r="J162" s="38"/>
      <c r="K162" s="18"/>
      <c r="L162" s="10"/>
    </row>
    <row r="163" spans="1:12" ht="15" customHeight="1" x14ac:dyDescent="0.25">
      <c r="A163" s="10"/>
      <c r="B163" s="261"/>
      <c r="C163" s="176" t="str">
        <f>IF(H163=0,"","?")</f>
        <v/>
      </c>
      <c r="D163" s="376" t="str">
        <f>IF(H163=0,"","?")</f>
        <v/>
      </c>
      <c r="E163" s="377"/>
      <c r="F163" s="378"/>
      <c r="G163" s="114"/>
      <c r="H163" s="243"/>
      <c r="I163" s="116"/>
      <c r="J163" s="38"/>
      <c r="K163" s="18"/>
      <c r="L163" s="10"/>
    </row>
    <row r="164" spans="1:12" ht="15" customHeight="1" x14ac:dyDescent="0.25">
      <c r="A164" s="1"/>
      <c r="B164" s="262"/>
      <c r="C164" s="64"/>
      <c r="D164" s="53"/>
      <c r="E164" s="39"/>
      <c r="F164" s="39"/>
      <c r="G164" s="64"/>
      <c r="H164" s="53"/>
      <c r="I164" s="87">
        <f>SUM(H161:H163)</f>
        <v>0</v>
      </c>
      <c r="J164" s="33"/>
      <c r="K164" s="17"/>
      <c r="L164" s="1"/>
    </row>
    <row r="165" spans="1:12" ht="15" customHeight="1" x14ac:dyDescent="0.25">
      <c r="A165" s="1"/>
      <c r="B165" s="262"/>
      <c r="C165" s="64"/>
      <c r="D165" s="376" t="s">
        <v>147</v>
      </c>
      <c r="E165" s="377"/>
      <c r="F165" s="378"/>
      <c r="G165" s="53"/>
      <c r="H165" s="53"/>
      <c r="I165" s="341"/>
      <c r="J165" s="33"/>
      <c r="K165" s="17"/>
      <c r="L165" s="1"/>
    </row>
    <row r="166" spans="1:12" ht="15" customHeight="1" x14ac:dyDescent="0.25">
      <c r="A166" s="1"/>
      <c r="B166" s="262"/>
      <c r="C166" s="201" t="s">
        <v>148</v>
      </c>
      <c r="D166" s="53"/>
      <c r="E166" s="39"/>
      <c r="F166" s="39"/>
      <c r="G166" s="64"/>
      <c r="H166" s="53"/>
      <c r="I166" s="116"/>
      <c r="J166" s="33"/>
      <c r="K166" s="17"/>
      <c r="L166" s="1"/>
    </row>
    <row r="167" spans="1:12" ht="36" customHeight="1" x14ac:dyDescent="0.25">
      <c r="A167" s="10"/>
      <c r="B167" s="258">
        <v>9</v>
      </c>
      <c r="C167" s="412" t="s">
        <v>678</v>
      </c>
      <c r="D167" s="412"/>
      <c r="E167" s="412"/>
      <c r="F167" s="412"/>
      <c r="G167" s="412"/>
      <c r="H167" s="412"/>
      <c r="I167" s="412"/>
      <c r="J167" s="38"/>
      <c r="K167" s="18"/>
      <c r="L167" s="10"/>
    </row>
    <row r="168" spans="1:12" ht="15" customHeight="1" x14ac:dyDescent="0.25">
      <c r="A168" s="10"/>
      <c r="B168" s="268"/>
      <c r="C168" s="269"/>
      <c r="D168" s="269"/>
      <c r="E168" s="269"/>
      <c r="F168" s="269"/>
      <c r="G168" s="114"/>
      <c r="H168" s="116"/>
      <c r="I168" s="116"/>
      <c r="J168" s="38"/>
      <c r="K168" s="18"/>
      <c r="L168" s="10"/>
    </row>
    <row r="169" spans="1:12" ht="15" customHeight="1" x14ac:dyDescent="0.25">
      <c r="A169" s="10"/>
      <c r="B169" s="261"/>
      <c r="C169" s="256" t="s">
        <v>2</v>
      </c>
      <c r="D169" s="436" t="s">
        <v>145</v>
      </c>
      <c r="E169" s="437"/>
      <c r="F169" s="438"/>
      <c r="G169" s="114"/>
      <c r="H169" s="176" t="s">
        <v>146</v>
      </c>
      <c r="I169" s="116"/>
      <c r="J169" s="38"/>
      <c r="K169" s="18"/>
      <c r="L169" s="10"/>
    </row>
    <row r="170" spans="1:12" ht="15" customHeight="1" x14ac:dyDescent="0.25">
      <c r="A170" s="10"/>
      <c r="B170" s="261"/>
      <c r="C170" s="176" t="str">
        <f t="shared" ref="C170:C173" si="9">IF(H170=0,"","?")</f>
        <v/>
      </c>
      <c r="D170" s="376" t="str">
        <f t="shared" ref="D170:D173" si="10">IF(H170=0,"","?")</f>
        <v/>
      </c>
      <c r="E170" s="377"/>
      <c r="F170" s="378"/>
      <c r="G170" s="114"/>
      <c r="H170" s="243"/>
      <c r="I170" s="116"/>
      <c r="J170" s="38"/>
      <c r="K170" s="18"/>
      <c r="L170" s="10"/>
    </row>
    <row r="171" spans="1:12" ht="15" customHeight="1" x14ac:dyDescent="0.25">
      <c r="A171" s="10"/>
      <c r="B171" s="261"/>
      <c r="C171" s="176" t="str">
        <f t="shared" si="9"/>
        <v/>
      </c>
      <c r="D171" s="376" t="str">
        <f t="shared" si="10"/>
        <v/>
      </c>
      <c r="E171" s="377"/>
      <c r="F171" s="378"/>
      <c r="G171" s="114"/>
      <c r="H171" s="243"/>
      <c r="I171" s="116"/>
      <c r="J171" s="38"/>
      <c r="K171" s="18"/>
      <c r="L171" s="10"/>
    </row>
    <row r="172" spans="1:12" ht="15" customHeight="1" x14ac:dyDescent="0.25">
      <c r="A172" s="10"/>
      <c r="B172" s="261"/>
      <c r="C172" s="176" t="str">
        <f t="shared" si="9"/>
        <v/>
      </c>
      <c r="D172" s="376" t="str">
        <f t="shared" si="10"/>
        <v/>
      </c>
      <c r="E172" s="377"/>
      <c r="F172" s="378"/>
      <c r="G172" s="114"/>
      <c r="H172" s="243"/>
      <c r="I172" s="116"/>
      <c r="J172" s="38"/>
      <c r="K172" s="18"/>
      <c r="L172" s="10"/>
    </row>
    <row r="173" spans="1:12" ht="15" customHeight="1" x14ac:dyDescent="0.25">
      <c r="A173" s="10"/>
      <c r="B173" s="261"/>
      <c r="C173" s="176" t="str">
        <f t="shared" si="9"/>
        <v/>
      </c>
      <c r="D173" s="376" t="str">
        <f t="shared" si="10"/>
        <v/>
      </c>
      <c r="E173" s="377"/>
      <c r="F173" s="378"/>
      <c r="G173" s="114"/>
      <c r="H173" s="243"/>
      <c r="I173" s="116"/>
      <c r="J173" s="38"/>
      <c r="K173" s="18"/>
      <c r="L173" s="10"/>
    </row>
    <row r="174" spans="1:12" ht="15" customHeight="1" x14ac:dyDescent="0.25">
      <c r="A174" s="1"/>
      <c r="B174" s="262"/>
      <c r="C174" s="53"/>
      <c r="D174" s="53"/>
      <c r="E174" s="39"/>
      <c r="F174" s="39"/>
      <c r="G174" s="53"/>
      <c r="H174" s="53"/>
      <c r="I174" s="87">
        <f>SUM(H169:H174)</f>
        <v>0</v>
      </c>
      <c r="J174" s="33"/>
      <c r="K174" s="17"/>
      <c r="L174" s="1"/>
    </row>
    <row r="175" spans="1:12" ht="15" customHeight="1" x14ac:dyDescent="0.25">
      <c r="A175" s="1"/>
      <c r="B175" s="262"/>
      <c r="C175" s="53"/>
      <c r="D175" s="376" t="s">
        <v>147</v>
      </c>
      <c r="E175" s="377"/>
      <c r="F175" s="378"/>
      <c r="G175" s="53"/>
      <c r="H175" s="53"/>
      <c r="I175" s="341"/>
      <c r="J175" s="33"/>
      <c r="K175" s="17"/>
      <c r="L175" s="1"/>
    </row>
    <row r="176" spans="1:12" ht="15" customHeight="1" x14ac:dyDescent="0.25">
      <c r="A176" s="10"/>
      <c r="B176" s="261"/>
      <c r="C176" s="263" t="s">
        <v>148</v>
      </c>
      <c r="D176" s="116"/>
      <c r="E176" s="264"/>
      <c r="F176" s="264"/>
      <c r="G176" s="114"/>
      <c r="H176" s="116"/>
      <c r="I176" s="103"/>
      <c r="J176" s="38"/>
      <c r="K176" s="18"/>
      <c r="L176" s="10"/>
    </row>
    <row r="177" spans="1:12" ht="30" customHeight="1" x14ac:dyDescent="0.25">
      <c r="A177" s="10"/>
      <c r="B177" s="270">
        <v>10</v>
      </c>
      <c r="C177" s="412" t="s">
        <v>679</v>
      </c>
      <c r="D177" s="412"/>
      <c r="E177" s="412"/>
      <c r="F177" s="412"/>
      <c r="G177" s="412"/>
      <c r="H177" s="412"/>
      <c r="I177" s="412"/>
      <c r="J177" s="38"/>
      <c r="K177" s="18"/>
      <c r="L177" s="10"/>
    </row>
    <row r="178" spans="1:12" ht="15" customHeight="1" x14ac:dyDescent="0.25">
      <c r="A178" s="10"/>
      <c r="B178" s="268"/>
      <c r="C178" s="269"/>
      <c r="D178" s="269"/>
      <c r="E178" s="269"/>
      <c r="F178" s="269"/>
      <c r="G178" s="114"/>
      <c r="H178" s="116"/>
      <c r="I178" s="116"/>
      <c r="J178" s="38"/>
      <c r="K178" s="18"/>
      <c r="L178" s="10"/>
    </row>
    <row r="179" spans="1:12" ht="15" customHeight="1" x14ac:dyDescent="0.25">
      <c r="A179" s="10"/>
      <c r="B179" s="261"/>
      <c r="C179" s="256" t="s">
        <v>2</v>
      </c>
      <c r="D179" s="436" t="s">
        <v>145</v>
      </c>
      <c r="E179" s="437"/>
      <c r="F179" s="438"/>
      <c r="G179" s="114"/>
      <c r="H179" s="176" t="s">
        <v>146</v>
      </c>
      <c r="I179" s="116"/>
      <c r="J179" s="38"/>
      <c r="K179" s="18"/>
      <c r="L179" s="10"/>
    </row>
    <row r="180" spans="1:12" ht="15" customHeight="1" x14ac:dyDescent="0.25">
      <c r="A180" s="10"/>
      <c r="B180" s="261"/>
      <c r="C180" s="271"/>
      <c r="D180" s="376" t="s">
        <v>680</v>
      </c>
      <c r="E180" s="377"/>
      <c r="F180" s="378"/>
      <c r="G180" s="114"/>
      <c r="H180" s="243"/>
      <c r="I180" s="116"/>
      <c r="J180" s="38"/>
      <c r="K180" s="18"/>
      <c r="L180" s="10"/>
    </row>
    <row r="181" spans="1:12" ht="15" customHeight="1" x14ac:dyDescent="0.25">
      <c r="A181" s="10"/>
      <c r="B181" s="261"/>
      <c r="C181" s="271"/>
      <c r="D181" s="376" t="str">
        <f>IF(H181=0,"","?")</f>
        <v/>
      </c>
      <c r="E181" s="377"/>
      <c r="F181" s="378"/>
      <c r="G181" s="114"/>
      <c r="H181" s="243"/>
      <c r="I181" s="116"/>
      <c r="J181" s="38"/>
      <c r="K181" s="18"/>
      <c r="L181" s="10"/>
    </row>
    <row r="182" spans="1:12" ht="15" customHeight="1" x14ac:dyDescent="0.25">
      <c r="A182" s="10"/>
      <c r="B182" s="261"/>
      <c r="C182" s="271"/>
      <c r="D182" s="355"/>
      <c r="E182" s="356"/>
      <c r="F182" s="357"/>
      <c r="G182" s="114"/>
      <c r="H182" s="243"/>
      <c r="I182" s="116"/>
      <c r="J182" s="38"/>
      <c r="K182" s="18"/>
      <c r="L182" s="10"/>
    </row>
    <row r="183" spans="1:12" ht="15" customHeight="1" x14ac:dyDescent="0.25">
      <c r="A183" s="10"/>
      <c r="B183" s="261"/>
      <c r="C183" s="271"/>
      <c r="D183" s="355"/>
      <c r="E183" s="356"/>
      <c r="F183" s="357"/>
      <c r="G183" s="114"/>
      <c r="H183" s="243"/>
      <c r="I183" s="116"/>
      <c r="J183" s="38"/>
      <c r="K183" s="18"/>
      <c r="L183" s="10"/>
    </row>
    <row r="184" spans="1:12" ht="15" customHeight="1" x14ac:dyDescent="0.25">
      <c r="A184" s="10"/>
      <c r="B184" s="261"/>
      <c r="C184" s="271"/>
      <c r="D184" s="376" t="str">
        <f>IF(H184=0,"","?")</f>
        <v/>
      </c>
      <c r="E184" s="377"/>
      <c r="F184" s="378"/>
      <c r="G184" s="114"/>
      <c r="H184" s="243"/>
      <c r="I184" s="116"/>
      <c r="J184" s="38"/>
      <c r="K184" s="18"/>
      <c r="L184" s="10"/>
    </row>
    <row r="185" spans="1:12" ht="15" customHeight="1" x14ac:dyDescent="0.25">
      <c r="A185" s="10"/>
      <c r="B185" s="261"/>
      <c r="C185" s="271"/>
      <c r="D185" s="376" t="str">
        <f>IF(H185=0,"","?")</f>
        <v/>
      </c>
      <c r="E185" s="377"/>
      <c r="F185" s="378"/>
      <c r="G185" s="114"/>
      <c r="H185" s="243"/>
      <c r="I185" s="116"/>
      <c r="J185" s="38"/>
      <c r="K185" s="18"/>
      <c r="L185" s="10"/>
    </row>
    <row r="186" spans="1:12" ht="15" customHeight="1" x14ac:dyDescent="0.25">
      <c r="A186" s="1"/>
      <c r="B186" s="262"/>
      <c r="C186" s="53"/>
      <c r="D186" s="53"/>
      <c r="E186" s="39"/>
      <c r="F186" s="39"/>
      <c r="G186" s="53"/>
      <c r="H186" s="53"/>
      <c r="I186" s="87">
        <f>SUM(H180:H186)</f>
        <v>0</v>
      </c>
      <c r="J186" s="33"/>
      <c r="K186" s="17"/>
      <c r="L186" s="1"/>
    </row>
    <row r="187" spans="1:12" ht="15" customHeight="1" x14ac:dyDescent="0.25">
      <c r="A187" s="1"/>
      <c r="B187" s="262"/>
      <c r="C187" s="53"/>
      <c r="D187" s="53"/>
      <c r="E187" s="39"/>
      <c r="F187" s="39"/>
      <c r="G187" s="53"/>
      <c r="H187" s="53"/>
      <c r="I187" s="53"/>
      <c r="J187" s="33"/>
      <c r="K187" s="17"/>
      <c r="L187" s="1"/>
    </row>
    <row r="188" spans="1:12" ht="15" customHeight="1" x14ac:dyDescent="0.25">
      <c r="A188" s="1"/>
      <c r="B188" s="270">
        <v>11</v>
      </c>
      <c r="C188" s="53" t="s">
        <v>149</v>
      </c>
      <c r="D188" s="53"/>
      <c r="E188" s="39"/>
      <c r="F188" s="39"/>
      <c r="G188" s="53"/>
      <c r="H188" s="53"/>
      <c r="I188" s="243">
        <v>0</v>
      </c>
      <c r="J188" s="33"/>
      <c r="K188" s="17"/>
      <c r="L188" s="1"/>
    </row>
    <row r="189" spans="1:12" ht="15" customHeight="1" x14ac:dyDescent="0.25">
      <c r="A189" s="1"/>
      <c r="B189" s="270"/>
      <c r="C189" s="53"/>
      <c r="D189" s="53"/>
      <c r="E189" s="39"/>
      <c r="F189" s="39"/>
      <c r="G189" s="53"/>
      <c r="H189" s="53"/>
      <c r="I189" s="53"/>
      <c r="J189" s="33"/>
      <c r="K189" s="17"/>
      <c r="L189" s="1"/>
    </row>
    <row r="190" spans="1:12" ht="15" customHeight="1" x14ac:dyDescent="0.25">
      <c r="A190" s="1"/>
      <c r="B190" s="270">
        <v>12</v>
      </c>
      <c r="C190" s="53" t="s">
        <v>150</v>
      </c>
      <c r="D190" s="53"/>
      <c r="E190" s="39"/>
      <c r="F190" s="39"/>
      <c r="G190" s="53"/>
      <c r="H190" s="53"/>
      <c r="I190" s="87">
        <f>+I135-I147-I156+I164+I174+I186+I188</f>
        <v>0</v>
      </c>
      <c r="J190" s="33"/>
      <c r="K190" s="17"/>
      <c r="L190" s="1"/>
    </row>
    <row r="191" spans="1:12" ht="15" customHeight="1" x14ac:dyDescent="0.25">
      <c r="A191" s="1"/>
      <c r="B191" s="270"/>
      <c r="C191" s="53"/>
      <c r="D191" s="53"/>
      <c r="E191" s="39"/>
      <c r="F191" s="39"/>
      <c r="G191" s="53"/>
      <c r="H191" s="53"/>
      <c r="I191" s="53"/>
      <c r="J191" s="33"/>
      <c r="K191" s="17"/>
      <c r="L191" s="1"/>
    </row>
    <row r="192" spans="1:12" ht="15" customHeight="1" x14ac:dyDescent="0.25">
      <c r="A192" s="1"/>
      <c r="B192" s="270">
        <v>13</v>
      </c>
      <c r="C192" s="53" t="s">
        <v>151</v>
      </c>
      <c r="D192" s="53"/>
      <c r="E192" s="39"/>
      <c r="F192" s="39"/>
      <c r="G192" s="53"/>
      <c r="H192" s="53"/>
      <c r="I192" s="242">
        <f>+F113</f>
        <v>0</v>
      </c>
      <c r="J192" s="33"/>
      <c r="K192" s="17"/>
      <c r="L192" s="1"/>
    </row>
    <row r="193" spans="1:12" ht="15" customHeight="1" x14ac:dyDescent="0.25">
      <c r="A193" s="1"/>
      <c r="B193" s="270"/>
      <c r="C193" s="53"/>
      <c r="D193" s="53"/>
      <c r="E193" s="39"/>
      <c r="F193" s="39"/>
      <c r="G193" s="53"/>
      <c r="H193" s="53"/>
      <c r="I193" s="53"/>
      <c r="J193" s="33"/>
      <c r="K193" s="17"/>
      <c r="L193" s="1"/>
    </row>
    <row r="194" spans="1:12" ht="15" customHeight="1" x14ac:dyDescent="0.25">
      <c r="A194" s="1"/>
      <c r="B194" s="270">
        <v>14</v>
      </c>
      <c r="C194" s="64" t="s">
        <v>227</v>
      </c>
      <c r="D194" s="64"/>
      <c r="E194" s="64"/>
      <c r="F194" s="64"/>
      <c r="G194" s="64"/>
      <c r="H194" s="64"/>
      <c r="I194" s="199">
        <f>H86</f>
        <v>0</v>
      </c>
      <c r="J194" s="41"/>
      <c r="K194" s="17"/>
      <c r="L194" s="1"/>
    </row>
    <row r="195" spans="1:12" ht="15" customHeight="1" x14ac:dyDescent="0.25">
      <c r="A195" s="1"/>
      <c r="B195" s="270"/>
      <c r="C195" s="53"/>
      <c r="D195" s="53"/>
      <c r="E195" s="39"/>
      <c r="F195" s="40"/>
      <c r="G195" s="53"/>
      <c r="H195" s="53"/>
      <c r="I195" s="53"/>
      <c r="J195" s="42"/>
      <c r="K195" s="17"/>
      <c r="L195" s="1"/>
    </row>
    <row r="196" spans="1:12" ht="15" customHeight="1" x14ac:dyDescent="0.25">
      <c r="A196" s="1"/>
      <c r="B196" s="270">
        <v>15</v>
      </c>
      <c r="C196" s="53" t="s">
        <v>681</v>
      </c>
      <c r="D196" s="53"/>
      <c r="E196" s="39"/>
      <c r="F196" s="40"/>
      <c r="G196" s="53"/>
      <c r="H196" s="53"/>
      <c r="I196" s="272">
        <f>+I190-I192-I194</f>
        <v>0</v>
      </c>
      <c r="J196" s="42"/>
      <c r="K196" s="17"/>
      <c r="L196" s="1"/>
    </row>
    <row r="197" spans="1:12" ht="15" customHeight="1" x14ac:dyDescent="0.25">
      <c r="A197" s="1"/>
      <c r="B197" s="52"/>
      <c r="C197" s="28"/>
      <c r="D197" s="28"/>
      <c r="E197" s="43"/>
      <c r="F197" s="443" t="str">
        <f>IF(I197&gt;50,"Out of Balance by:",IF(I197&lt;-50,"Out of Balance by:",""))</f>
        <v/>
      </c>
      <c r="G197" s="443"/>
      <c r="H197" s="443"/>
      <c r="I197" s="285">
        <f>+I196-F86</f>
        <v>0</v>
      </c>
      <c r="J197" s="44"/>
      <c r="K197" s="17"/>
      <c r="L197" s="1"/>
    </row>
    <row r="198" spans="1:12" ht="15" customHeight="1" x14ac:dyDescent="0.25">
      <c r="A198" s="1"/>
      <c r="B198" s="17"/>
      <c r="C198" s="93"/>
      <c r="D198" s="93"/>
      <c r="E198" s="94"/>
      <c r="F198" s="94"/>
      <c r="G198" s="95"/>
      <c r="H198" s="53"/>
      <c r="I198" s="53"/>
      <c r="J198" s="53"/>
      <c r="K198" s="53"/>
      <c r="L198" s="1"/>
    </row>
    <row r="199" spans="1:12" ht="15" customHeight="1" x14ac:dyDescent="0.25">
      <c r="A199" s="1"/>
      <c r="B199" s="273" t="s">
        <v>152</v>
      </c>
      <c r="C199" s="274"/>
      <c r="D199" s="440" t="str">
        <f>D3</f>
        <v>PICK FROM DROP DOWN LIST</v>
      </c>
      <c r="E199" s="441"/>
      <c r="F199" s="442"/>
      <c r="G199" s="96"/>
      <c r="H199" s="96"/>
      <c r="I199" s="96"/>
      <c r="J199" s="96"/>
      <c r="K199" s="53"/>
      <c r="L199" s="1"/>
    </row>
    <row r="200" spans="1:12" ht="15" customHeight="1" x14ac:dyDescent="0.25">
      <c r="A200" s="1"/>
      <c r="B200" s="274"/>
      <c r="C200" s="274"/>
      <c r="D200" s="274"/>
      <c r="E200" s="274"/>
      <c r="F200" s="274"/>
      <c r="G200" s="96"/>
      <c r="H200" s="96"/>
      <c r="I200" s="96"/>
      <c r="J200" s="96"/>
      <c r="K200" s="54"/>
      <c r="L200" s="1"/>
    </row>
    <row r="201" spans="1:12" ht="15" customHeight="1" x14ac:dyDescent="0.25">
      <c r="A201" s="1"/>
      <c r="B201" s="275" t="s">
        <v>153</v>
      </c>
      <c r="C201" s="274"/>
      <c r="D201" s="274"/>
      <c r="E201" s="274"/>
      <c r="F201" s="274"/>
      <c r="G201" s="96"/>
      <c r="H201" s="96"/>
      <c r="I201" s="96"/>
      <c r="J201" s="96"/>
      <c r="K201" s="56"/>
      <c r="L201" s="1"/>
    </row>
    <row r="202" spans="1:12" ht="15" customHeight="1" x14ac:dyDescent="0.25">
      <c r="A202" s="1"/>
      <c r="B202" s="274"/>
      <c r="C202" s="274"/>
      <c r="D202" s="274"/>
      <c r="E202" s="274"/>
      <c r="F202" s="274"/>
      <c r="G202" s="98"/>
      <c r="H202" s="96"/>
      <c r="I202" s="96"/>
      <c r="J202" s="96"/>
      <c r="K202" s="57"/>
      <c r="L202" s="1"/>
    </row>
    <row r="203" spans="1:12" ht="15" customHeight="1" x14ac:dyDescent="0.25">
      <c r="A203" s="1"/>
      <c r="B203" s="275" t="s">
        <v>154</v>
      </c>
      <c r="C203" s="274"/>
      <c r="D203" s="274"/>
      <c r="E203" s="274"/>
      <c r="F203" s="274"/>
      <c r="G203" s="98"/>
      <c r="H203" s="96"/>
      <c r="I203" s="96"/>
      <c r="J203" s="96"/>
      <c r="K203" s="23"/>
      <c r="L203" s="1"/>
    </row>
    <row r="204" spans="1:12" ht="15" customHeight="1" x14ac:dyDescent="0.25">
      <c r="A204" s="1"/>
      <c r="B204" s="274"/>
      <c r="C204" s="274"/>
      <c r="D204" s="274"/>
      <c r="E204" s="274"/>
      <c r="F204" s="274"/>
      <c r="G204" s="98"/>
      <c r="H204" s="96"/>
      <c r="I204" s="96"/>
      <c r="J204" s="96"/>
      <c r="K204" s="23"/>
      <c r="L204" s="1"/>
    </row>
    <row r="205" spans="1:12" ht="15" customHeight="1" x14ac:dyDescent="0.25">
      <c r="A205" s="1"/>
      <c r="C205" s="96" t="s">
        <v>155</v>
      </c>
      <c r="E205" s="96"/>
      <c r="F205" s="96"/>
      <c r="G205" s="96"/>
      <c r="H205" s="96"/>
      <c r="I205" s="87">
        <f>+I190</f>
        <v>0</v>
      </c>
      <c r="J205" s="96"/>
      <c r="K205" s="23"/>
      <c r="L205" s="1"/>
    </row>
    <row r="206" spans="1:12" ht="15" customHeight="1" x14ac:dyDescent="0.25">
      <c r="A206" s="1"/>
      <c r="C206" s="96" t="s">
        <v>156</v>
      </c>
      <c r="E206" s="96"/>
      <c r="F206" s="96"/>
      <c r="G206" s="96"/>
      <c r="H206" s="96"/>
      <c r="I206" s="87">
        <f>+I192</f>
        <v>0</v>
      </c>
      <c r="J206" s="96"/>
      <c r="K206" s="23"/>
      <c r="L206" s="1"/>
    </row>
    <row r="207" spans="1:12" ht="15" customHeight="1" x14ac:dyDescent="0.25">
      <c r="A207" s="1"/>
      <c r="C207" s="96" t="s">
        <v>157</v>
      </c>
      <c r="E207" s="96"/>
      <c r="F207" s="96"/>
      <c r="G207" s="96"/>
      <c r="H207" s="96"/>
      <c r="I207" s="87">
        <f>+I196</f>
        <v>0</v>
      </c>
      <c r="J207" s="96"/>
      <c r="K207" s="23"/>
      <c r="L207" s="1"/>
    </row>
    <row r="208" spans="1:12" ht="15" customHeight="1" x14ac:dyDescent="0.25">
      <c r="A208" s="1"/>
      <c r="C208" s="96" t="s">
        <v>228</v>
      </c>
      <c r="E208" s="96"/>
      <c r="F208" s="96"/>
      <c r="G208" s="96"/>
      <c r="H208" s="96"/>
      <c r="I208" s="99">
        <f>I194</f>
        <v>0</v>
      </c>
      <c r="J208" s="96"/>
      <c r="K208" s="23"/>
      <c r="L208" s="1"/>
    </row>
    <row r="209" spans="1:12" ht="15" customHeight="1" x14ac:dyDescent="0.25">
      <c r="A209" s="1"/>
      <c r="B209" s="96"/>
      <c r="C209" s="96"/>
      <c r="D209" s="96"/>
      <c r="E209" s="96"/>
      <c r="F209" s="96"/>
      <c r="G209" s="96"/>
      <c r="H209" s="96"/>
      <c r="I209" s="100"/>
      <c r="J209" s="96"/>
      <c r="K209" s="23"/>
      <c r="L209" s="1"/>
    </row>
    <row r="210" spans="1:12" ht="15" customHeight="1" x14ac:dyDescent="0.25">
      <c r="A210" s="1"/>
      <c r="B210" s="55" t="s">
        <v>682</v>
      </c>
      <c r="C210" s="96"/>
      <c r="D210" s="96"/>
      <c r="E210" s="96"/>
      <c r="F210" s="96"/>
      <c r="G210" s="96"/>
      <c r="H210" s="96"/>
      <c r="I210" s="100"/>
      <c r="J210" s="96"/>
      <c r="K210" s="23"/>
      <c r="L210" s="1"/>
    </row>
    <row r="211" spans="1:12" ht="15" customHeight="1" x14ac:dyDescent="0.25">
      <c r="A211" s="1"/>
      <c r="B211" s="97"/>
      <c r="C211" s="96"/>
      <c r="D211" s="96"/>
      <c r="E211" s="96"/>
      <c r="F211" s="96"/>
      <c r="G211" s="96"/>
      <c r="H211" s="96"/>
      <c r="I211" s="100"/>
      <c r="J211" s="96"/>
      <c r="K211" s="23"/>
      <c r="L211" s="1"/>
    </row>
    <row r="212" spans="1:12" ht="15" customHeight="1" x14ac:dyDescent="0.25">
      <c r="A212" s="1"/>
      <c r="C212" s="413" t="s">
        <v>664</v>
      </c>
      <c r="D212" s="413"/>
      <c r="E212" s="413"/>
      <c r="F212" s="413"/>
      <c r="G212" s="413"/>
      <c r="H212" s="413"/>
      <c r="I212" s="100"/>
      <c r="J212" s="96"/>
      <c r="K212" s="23"/>
      <c r="L212" s="1"/>
    </row>
    <row r="213" spans="1:12" ht="15" customHeight="1" x14ac:dyDescent="0.25">
      <c r="A213" s="1"/>
      <c r="B213" s="17"/>
      <c r="C213" s="407" t="s">
        <v>158</v>
      </c>
      <c r="D213" s="407"/>
      <c r="E213" s="407"/>
      <c r="F213" s="407"/>
      <c r="G213" s="407"/>
      <c r="H213" s="407"/>
      <c r="I213" s="100"/>
      <c r="J213" s="96"/>
      <c r="K213" s="23"/>
      <c r="L213" s="1"/>
    </row>
    <row r="214" spans="1:12" ht="15" customHeight="1" x14ac:dyDescent="0.25">
      <c r="A214" s="1"/>
      <c r="B214" s="17"/>
      <c r="C214" s="407"/>
      <c r="D214" s="407"/>
      <c r="E214" s="407"/>
      <c r="F214" s="407"/>
      <c r="G214" s="407"/>
      <c r="H214" s="407"/>
      <c r="I214" s="100"/>
      <c r="J214" s="96"/>
      <c r="K214" s="23"/>
      <c r="L214" s="1"/>
    </row>
    <row r="215" spans="1:12" ht="15" customHeight="1" x14ac:dyDescent="0.25">
      <c r="A215" s="1"/>
      <c r="B215" s="17"/>
      <c r="C215" s="397" t="s">
        <v>229</v>
      </c>
      <c r="D215" s="406"/>
      <c r="E215" s="406"/>
      <c r="F215" s="406"/>
      <c r="G215" s="406"/>
      <c r="H215" s="406"/>
      <c r="I215" s="100"/>
      <c r="J215" s="96"/>
      <c r="K215" s="23"/>
      <c r="L215" s="1"/>
    </row>
    <row r="216" spans="1:12" ht="15" customHeight="1" x14ac:dyDescent="0.25">
      <c r="A216" s="1"/>
      <c r="B216" s="96"/>
      <c r="C216" s="406"/>
      <c r="D216" s="406"/>
      <c r="E216" s="406"/>
      <c r="F216" s="406"/>
      <c r="G216" s="406"/>
      <c r="H216" s="406"/>
      <c r="I216" s="100"/>
      <c r="J216" s="96"/>
      <c r="K216" s="23"/>
      <c r="L216" s="1"/>
    </row>
    <row r="217" spans="1:12" ht="15" customHeight="1" x14ac:dyDescent="0.25">
      <c r="A217" s="10"/>
      <c r="B217" s="101"/>
      <c r="C217" s="102"/>
      <c r="D217" s="102"/>
      <c r="E217" s="102"/>
      <c r="F217" s="102"/>
      <c r="G217" s="102"/>
      <c r="H217" s="102"/>
      <c r="I217" s="103"/>
      <c r="J217" s="101"/>
      <c r="K217" s="37"/>
      <c r="L217" s="10"/>
    </row>
    <row r="218" spans="1:12" ht="15" customHeight="1" x14ac:dyDescent="0.25">
      <c r="A218" s="10"/>
      <c r="B218" s="18"/>
      <c r="C218" s="101" t="s">
        <v>230</v>
      </c>
      <c r="D218" s="101"/>
      <c r="E218" s="101"/>
      <c r="F218" s="101"/>
      <c r="G218" s="101"/>
      <c r="H218" s="101"/>
      <c r="I218" s="103"/>
      <c r="J218" s="101"/>
      <c r="K218" s="37"/>
      <c r="L218" s="10"/>
    </row>
    <row r="219" spans="1:12" ht="15" customHeight="1" x14ac:dyDescent="0.25">
      <c r="A219" s="10"/>
      <c r="B219" s="18"/>
      <c r="C219" s="18"/>
      <c r="D219" s="18"/>
      <c r="E219" s="18"/>
      <c r="F219" s="18"/>
      <c r="G219" s="18"/>
      <c r="H219" s="18"/>
      <c r="I219" s="18"/>
      <c r="J219" s="18"/>
      <c r="K219" s="37"/>
      <c r="L219" s="10"/>
    </row>
    <row r="220" spans="1:12" ht="15" customHeight="1" x14ac:dyDescent="0.25">
      <c r="A220" s="10"/>
      <c r="B220" s="104"/>
      <c r="C220" s="414" t="s">
        <v>159</v>
      </c>
      <c r="D220" s="415"/>
      <c r="E220" s="415"/>
      <c r="F220" s="416"/>
      <c r="G220" s="417" t="s">
        <v>146</v>
      </c>
      <c r="H220" s="417"/>
      <c r="I220" s="105"/>
      <c r="J220" s="104"/>
      <c r="K220" s="37"/>
      <c r="L220" s="10"/>
    </row>
    <row r="221" spans="1:12" ht="15" customHeight="1" x14ac:dyDescent="0.25">
      <c r="A221" s="10"/>
      <c r="B221" s="104"/>
      <c r="C221" s="399" t="str">
        <f>IF(G221=0,"","?")</f>
        <v/>
      </c>
      <c r="D221" s="400"/>
      <c r="E221" s="400"/>
      <c r="F221" s="401"/>
      <c r="G221" s="402"/>
      <c r="H221" s="403"/>
      <c r="I221" s="104"/>
      <c r="J221" s="104"/>
      <c r="K221" s="37"/>
      <c r="L221" s="10"/>
    </row>
    <row r="222" spans="1:12" ht="15" customHeight="1" x14ac:dyDescent="0.25">
      <c r="A222" s="10"/>
      <c r="B222" s="104"/>
      <c r="C222" s="399" t="str">
        <f>IF(G222=0,"","?")</f>
        <v/>
      </c>
      <c r="D222" s="400"/>
      <c r="E222" s="400"/>
      <c r="F222" s="401"/>
      <c r="G222" s="402"/>
      <c r="H222" s="403"/>
      <c r="I222" s="104"/>
      <c r="J222" s="104"/>
      <c r="K222" s="37"/>
      <c r="L222" s="10"/>
    </row>
    <row r="223" spans="1:12" ht="15" customHeight="1" x14ac:dyDescent="0.25">
      <c r="A223" s="10"/>
      <c r="B223" s="104"/>
      <c r="C223" s="399" t="str">
        <f>IF(G223=0,"","?")</f>
        <v/>
      </c>
      <c r="D223" s="400"/>
      <c r="E223" s="400"/>
      <c r="F223" s="401"/>
      <c r="G223" s="402"/>
      <c r="H223" s="403"/>
      <c r="I223" s="104"/>
      <c r="J223" s="104"/>
      <c r="K223" s="37"/>
      <c r="L223" s="10"/>
    </row>
    <row r="224" spans="1:12" ht="15" customHeight="1" x14ac:dyDescent="0.25">
      <c r="A224" s="10"/>
      <c r="B224" s="104"/>
      <c r="C224" s="399" t="str">
        <f>IF(G224=0,"","?")</f>
        <v/>
      </c>
      <c r="D224" s="400"/>
      <c r="E224" s="400"/>
      <c r="F224" s="401"/>
      <c r="G224" s="402"/>
      <c r="H224" s="403"/>
      <c r="I224" s="104"/>
      <c r="J224" s="104"/>
      <c r="K224" s="37"/>
      <c r="L224" s="10"/>
    </row>
    <row r="225" spans="1:12" ht="15" customHeight="1" x14ac:dyDescent="0.25">
      <c r="A225" s="10"/>
      <c r="B225" s="104"/>
      <c r="C225" s="399" t="str">
        <f>IF(G225=0,"","?")</f>
        <v/>
      </c>
      <c r="D225" s="400"/>
      <c r="E225" s="400"/>
      <c r="F225" s="401"/>
      <c r="G225" s="402"/>
      <c r="H225" s="403"/>
      <c r="I225" s="104"/>
      <c r="J225" s="104"/>
      <c r="K225" s="37"/>
      <c r="L225" s="10"/>
    </row>
    <row r="226" spans="1:12" ht="15" customHeight="1" x14ac:dyDescent="0.25">
      <c r="A226" s="1"/>
      <c r="B226" s="96"/>
      <c r="C226" s="106" t="s">
        <v>160</v>
      </c>
      <c r="D226" s="107"/>
      <c r="E226" s="108"/>
      <c r="F226" s="109"/>
      <c r="G226" s="404">
        <f>SUM(G221:H225)</f>
        <v>0</v>
      </c>
      <c r="H226" s="405"/>
      <c r="I226" s="100"/>
      <c r="J226" s="96"/>
      <c r="K226" s="23"/>
      <c r="L226" s="1"/>
    </row>
    <row r="227" spans="1:12" ht="15" customHeight="1" x14ac:dyDescent="0.25">
      <c r="A227" s="1"/>
      <c r="B227" s="96"/>
      <c r="C227" s="96"/>
      <c r="D227" s="96"/>
      <c r="E227" s="96"/>
      <c r="F227" s="96"/>
      <c r="G227" s="96"/>
      <c r="H227" s="96"/>
      <c r="I227" s="100"/>
      <c r="J227" s="96"/>
      <c r="K227" s="23"/>
      <c r="L227" s="1"/>
    </row>
    <row r="228" spans="1:12" ht="15" customHeight="1" x14ac:dyDescent="0.25">
      <c r="A228" s="1"/>
      <c r="B228" s="96"/>
      <c r="C228" s="106" t="s">
        <v>161</v>
      </c>
      <c r="D228" s="107"/>
      <c r="E228" s="108"/>
      <c r="F228" s="109"/>
      <c r="G228" s="404">
        <f>-G226+I207</f>
        <v>0</v>
      </c>
      <c r="H228" s="405"/>
      <c r="I228" s="100"/>
      <c r="J228" s="96"/>
      <c r="K228" s="23"/>
      <c r="L228" s="1"/>
    </row>
    <row r="229" spans="1:12" ht="15" customHeight="1" x14ac:dyDescent="0.25">
      <c r="A229" s="1"/>
      <c r="B229" s="96"/>
      <c r="C229" s="96"/>
      <c r="D229" s="96"/>
      <c r="E229" s="96"/>
      <c r="F229" s="96"/>
      <c r="G229" s="96"/>
      <c r="H229" s="96"/>
      <c r="I229" s="100"/>
      <c r="J229" s="96"/>
      <c r="K229" s="23"/>
      <c r="L229" s="1"/>
    </row>
    <row r="230" spans="1:12" ht="15" customHeight="1" x14ac:dyDescent="0.25">
      <c r="A230" s="1"/>
      <c r="B230" s="96"/>
      <c r="C230" s="96"/>
      <c r="D230" s="96"/>
      <c r="E230" s="96"/>
      <c r="F230" s="96"/>
      <c r="G230" s="96"/>
      <c r="H230" s="96"/>
      <c r="I230" s="100"/>
      <c r="J230" s="96"/>
      <c r="K230" s="23"/>
      <c r="L230" s="1"/>
    </row>
    <row r="231" spans="1:12" ht="15" customHeight="1" x14ac:dyDescent="0.25">
      <c r="A231" s="1"/>
      <c r="B231" s="97" t="s">
        <v>162</v>
      </c>
      <c r="C231" s="96"/>
      <c r="D231" s="96"/>
      <c r="E231" s="96"/>
      <c r="F231" s="96"/>
      <c r="G231" s="96"/>
      <c r="H231" s="96"/>
      <c r="I231" s="96"/>
      <c r="J231" s="96"/>
      <c r="K231" s="23"/>
      <c r="L231" s="1"/>
    </row>
    <row r="232" spans="1:12" ht="15" customHeight="1" x14ac:dyDescent="0.25">
      <c r="A232" s="1"/>
      <c r="B232" s="97"/>
      <c r="C232" s="96"/>
      <c r="D232" s="96"/>
      <c r="E232" s="96"/>
      <c r="F232" s="96"/>
      <c r="G232" s="96"/>
      <c r="H232" s="96"/>
      <c r="I232" s="96"/>
      <c r="J232" s="96"/>
      <c r="K232" s="23"/>
      <c r="L232" s="1"/>
    </row>
    <row r="233" spans="1:12" ht="15" customHeight="1" x14ac:dyDescent="0.25">
      <c r="A233" s="1"/>
      <c r="C233" s="58" t="s">
        <v>683</v>
      </c>
      <c r="E233" s="96"/>
      <c r="F233" s="96"/>
      <c r="G233" s="96"/>
      <c r="H233" s="96"/>
      <c r="I233" s="24">
        <f>I17+I18+I19</f>
        <v>0</v>
      </c>
      <c r="J233" s="96"/>
      <c r="K233" s="23"/>
      <c r="L233" s="1"/>
    </row>
    <row r="234" spans="1:12" ht="15" customHeight="1" x14ac:dyDescent="0.25">
      <c r="A234" s="1"/>
      <c r="C234" s="96" t="s">
        <v>163</v>
      </c>
      <c r="E234" s="96"/>
      <c r="F234" s="96"/>
      <c r="G234" s="96"/>
      <c r="H234" s="96"/>
      <c r="I234" s="327" t="e">
        <f>+I207/I233</f>
        <v>#DIV/0!</v>
      </c>
      <c r="J234" s="96"/>
      <c r="K234" s="23"/>
      <c r="L234" s="1"/>
    </row>
    <row r="235" spans="1:12" ht="15" customHeight="1" x14ac:dyDescent="0.25">
      <c r="A235" s="1"/>
      <c r="B235" s="96"/>
      <c r="C235" s="96"/>
      <c r="D235" s="96"/>
      <c r="E235" s="96"/>
      <c r="F235" s="96"/>
      <c r="G235" s="96"/>
      <c r="H235" s="96"/>
      <c r="I235" s="96"/>
      <c r="J235" s="96"/>
      <c r="K235" s="23"/>
      <c r="L235" s="1"/>
    </row>
    <row r="236" spans="1:12" ht="15" customHeight="1" x14ac:dyDescent="0.25">
      <c r="A236" s="1"/>
      <c r="B236" s="406" t="s">
        <v>663</v>
      </c>
      <c r="C236" s="406"/>
      <c r="D236" s="406"/>
      <c r="E236" s="406"/>
      <c r="F236" s="406"/>
      <c r="G236" s="406"/>
      <c r="H236" s="406"/>
      <c r="I236" s="96"/>
      <c r="J236" s="96"/>
      <c r="K236" s="23"/>
      <c r="L236" s="1"/>
    </row>
    <row r="237" spans="1:12" ht="15" customHeight="1" x14ac:dyDescent="0.25">
      <c r="A237" s="1"/>
      <c r="B237" s="406"/>
      <c r="C237" s="406"/>
      <c r="D237" s="406"/>
      <c r="E237" s="406"/>
      <c r="F237" s="406"/>
      <c r="G237" s="406"/>
      <c r="H237" s="406"/>
      <c r="I237" s="96"/>
      <c r="J237" s="96"/>
      <c r="K237" s="23"/>
      <c r="L237" s="1"/>
    </row>
    <row r="238" spans="1:12" ht="15" customHeight="1" x14ac:dyDescent="0.25">
      <c r="A238" s="1"/>
      <c r="B238" s="96"/>
      <c r="C238" s="96"/>
      <c r="D238" s="96"/>
      <c r="E238" s="96"/>
      <c r="F238" s="96"/>
      <c r="G238" s="96"/>
      <c r="H238" s="96"/>
      <c r="I238" s="96"/>
      <c r="J238" s="96"/>
      <c r="K238" s="23"/>
      <c r="L238" s="1"/>
    </row>
    <row r="239" spans="1:12" ht="15" customHeight="1" x14ac:dyDescent="0.25">
      <c r="A239" s="1"/>
      <c r="B239" s="110"/>
      <c r="C239" s="407"/>
      <c r="D239" s="407"/>
      <c r="E239" s="407"/>
      <c r="F239" s="407"/>
      <c r="G239" s="407"/>
      <c r="H239" s="407"/>
      <c r="I239" s="407"/>
      <c r="J239" s="17"/>
      <c r="K239" s="17"/>
      <c r="L239" s="1"/>
    </row>
    <row r="240" spans="1:12" ht="15" customHeight="1" x14ac:dyDescent="0.25">
      <c r="A240" s="19"/>
      <c r="B240" s="111"/>
      <c r="C240" s="59" t="s">
        <v>164</v>
      </c>
      <c r="D240" s="60"/>
      <c r="E240" s="60"/>
      <c r="F240" s="60"/>
      <c r="G240" s="60"/>
      <c r="H240" s="60"/>
      <c r="I240" s="60"/>
      <c r="J240" s="60"/>
      <c r="K240" s="23"/>
      <c r="L240" s="3"/>
    </row>
    <row r="241" spans="1:12" ht="15" customHeight="1" x14ac:dyDescent="0.25">
      <c r="A241" s="20"/>
      <c r="B241" s="60"/>
      <c r="C241" s="60"/>
      <c r="D241" s="60"/>
      <c r="E241" s="60"/>
      <c r="F241" s="60"/>
      <c r="G241" s="60"/>
      <c r="H241" s="60"/>
      <c r="I241" s="60"/>
      <c r="J241" s="60"/>
      <c r="K241" s="23"/>
      <c r="L241" s="3"/>
    </row>
    <row r="242" spans="1:12" ht="15" customHeight="1" x14ac:dyDescent="0.25">
      <c r="A242" s="15"/>
      <c r="B242" s="62"/>
      <c r="C242" s="61" t="s">
        <v>165</v>
      </c>
      <c r="D242" s="62"/>
      <c r="E242" s="62"/>
      <c r="F242" s="62"/>
      <c r="G242" s="62"/>
      <c r="H242" s="62"/>
      <c r="I242" s="62"/>
      <c r="J242" s="62"/>
      <c r="K242" s="53"/>
      <c r="L242" s="3"/>
    </row>
    <row r="243" spans="1:12" ht="15" customHeight="1" x14ac:dyDescent="0.25">
      <c r="A243" s="15"/>
      <c r="B243" s="62"/>
      <c r="C243" s="62"/>
      <c r="D243" s="62"/>
      <c r="F243" s="62"/>
      <c r="G243" s="62"/>
      <c r="H243" s="62"/>
      <c r="I243" s="62"/>
      <c r="J243" s="62"/>
      <c r="K243" s="53"/>
      <c r="L243" s="3"/>
    </row>
    <row r="244" spans="1:12" ht="15" customHeight="1" x14ac:dyDescent="0.25">
      <c r="A244" s="12"/>
      <c r="B244" s="64"/>
      <c r="C244" s="64"/>
      <c r="D244" s="63" t="s">
        <v>166</v>
      </c>
      <c r="F244" s="64"/>
      <c r="G244" s="64"/>
      <c r="H244" s="64"/>
      <c r="I244" s="64"/>
      <c r="J244" s="64"/>
      <c r="K244" s="64"/>
      <c r="L244" s="1"/>
    </row>
    <row r="245" spans="1:12" ht="15" customHeight="1" x14ac:dyDescent="0.25">
      <c r="A245" s="12"/>
      <c r="B245" s="64"/>
      <c r="C245" s="64"/>
      <c r="D245" s="65" t="s">
        <v>167</v>
      </c>
      <c r="F245" s="64"/>
      <c r="G245" s="64"/>
      <c r="H245" s="64"/>
      <c r="I245" s="64"/>
      <c r="J245" s="64"/>
      <c r="K245" s="64"/>
      <c r="L245" s="1"/>
    </row>
    <row r="246" spans="1:12" ht="15" customHeight="1" x14ac:dyDescent="0.25">
      <c r="A246" s="12"/>
      <c r="B246" s="64"/>
      <c r="C246" s="64"/>
      <c r="D246" s="65" t="s">
        <v>168</v>
      </c>
      <c r="E246" s="65"/>
      <c r="F246" s="64"/>
      <c r="G246" s="64"/>
      <c r="H246" s="64"/>
      <c r="I246" s="64"/>
      <c r="J246" s="64"/>
      <c r="K246" s="64"/>
      <c r="L246" s="1"/>
    </row>
    <row r="247" spans="1:12" ht="15" customHeight="1" x14ac:dyDescent="0.25">
      <c r="A247" s="12"/>
      <c r="B247" s="64"/>
      <c r="C247" s="64"/>
      <c r="D247" s="65"/>
      <c r="E247" s="65"/>
      <c r="F247" s="64"/>
      <c r="G247" s="64"/>
      <c r="H247" s="64"/>
      <c r="I247" s="64"/>
      <c r="J247" s="64"/>
      <c r="K247" s="64"/>
      <c r="L247" s="1"/>
    </row>
    <row r="248" spans="1:12" ht="15" customHeight="1" x14ac:dyDescent="0.25">
      <c r="A248" s="12"/>
      <c r="B248" s="64"/>
      <c r="C248" s="397" t="s">
        <v>684</v>
      </c>
      <c r="D248" s="397"/>
      <c r="E248" s="397"/>
      <c r="F248" s="397"/>
      <c r="G248" s="397"/>
      <c r="H248" s="397"/>
      <c r="I248" s="397"/>
      <c r="J248" s="397"/>
      <c r="K248" s="64"/>
      <c r="L248" s="1"/>
    </row>
    <row r="249" spans="1:12" ht="15" customHeight="1" x14ac:dyDescent="0.25">
      <c r="A249" s="12"/>
      <c r="B249" s="64"/>
      <c r="C249" s="397"/>
      <c r="D249" s="397"/>
      <c r="E249" s="397"/>
      <c r="F249" s="397"/>
      <c r="G249" s="397"/>
      <c r="H249" s="397"/>
      <c r="I249" s="397"/>
      <c r="J249" s="397"/>
      <c r="K249" s="64"/>
      <c r="L249" s="1"/>
    </row>
    <row r="250" spans="1:12" ht="15" customHeight="1" x14ac:dyDescent="0.25">
      <c r="A250" s="12"/>
      <c r="B250" s="64"/>
      <c r="D250" s="286" t="s">
        <v>392</v>
      </c>
      <c r="E250" s="17"/>
      <c r="F250" s="112"/>
      <c r="G250" s="112"/>
      <c r="H250" s="112"/>
      <c r="I250" s="112"/>
      <c r="J250" s="112"/>
      <c r="K250" s="112"/>
      <c r="L250" s="13"/>
    </row>
    <row r="251" spans="1:12" ht="15" customHeight="1" x14ac:dyDescent="0.25">
      <c r="A251" s="12"/>
      <c r="B251" s="66"/>
      <c r="D251" s="286" t="s">
        <v>393</v>
      </c>
      <c r="E251" s="17"/>
      <c r="F251" s="113"/>
      <c r="G251" s="113"/>
      <c r="H251" s="113"/>
      <c r="I251" s="113"/>
      <c r="J251" s="113"/>
      <c r="K251" s="113"/>
      <c r="L251" s="14"/>
    </row>
    <row r="252" spans="1:12" ht="15" customHeight="1" x14ac:dyDescent="0.25">
      <c r="A252" s="12"/>
      <c r="B252" s="64"/>
      <c r="D252" s="67" t="s">
        <v>169</v>
      </c>
      <c r="E252" s="17"/>
      <c r="F252" s="68"/>
      <c r="G252" s="68"/>
      <c r="H252" s="68"/>
      <c r="I252" s="68"/>
      <c r="J252" s="68"/>
      <c r="K252" s="68"/>
      <c r="L252" s="1"/>
    </row>
    <row r="253" spans="1:12" ht="15" customHeight="1" x14ac:dyDescent="0.25">
      <c r="A253" s="12"/>
      <c r="B253" s="64"/>
      <c r="C253" s="64"/>
      <c r="D253" s="62"/>
      <c r="E253" s="65"/>
      <c r="F253" s="64"/>
      <c r="G253" s="64"/>
      <c r="H253" s="64"/>
      <c r="I253" s="64"/>
      <c r="J253" s="64"/>
      <c r="K253" s="64"/>
      <c r="L253" s="1"/>
    </row>
    <row r="254" spans="1:12" ht="15" customHeight="1" x14ac:dyDescent="0.25">
      <c r="A254" s="12"/>
      <c r="B254" s="64"/>
      <c r="C254" s="64"/>
      <c r="D254" s="62"/>
      <c r="E254" s="69"/>
      <c r="F254" s="64"/>
      <c r="G254" s="64"/>
      <c r="H254" s="64"/>
      <c r="I254" s="64"/>
      <c r="J254" s="64"/>
      <c r="K254" s="64"/>
      <c r="L254" s="1"/>
    </row>
    <row r="255" spans="1:12" ht="15" customHeight="1" x14ac:dyDescent="0.25">
      <c r="A255" s="21"/>
      <c r="B255" s="64"/>
      <c r="C255" s="64"/>
      <c r="D255" s="62"/>
      <c r="E255" s="69"/>
      <c r="F255" s="64"/>
      <c r="G255" s="64"/>
      <c r="H255" s="64"/>
      <c r="I255" s="64"/>
      <c r="J255" s="64"/>
      <c r="K255" s="64"/>
      <c r="L255" s="10"/>
    </row>
    <row r="256" spans="1:12" ht="15" customHeight="1" x14ac:dyDescent="0.25">
      <c r="A256" s="21"/>
      <c r="B256" s="64"/>
      <c r="C256" s="64"/>
      <c r="D256" s="62"/>
      <c r="E256" s="69"/>
      <c r="F256" s="64"/>
      <c r="G256" s="64"/>
      <c r="H256" s="64"/>
      <c r="I256" s="64"/>
      <c r="J256" s="64"/>
      <c r="K256" s="64"/>
      <c r="L256" s="10"/>
    </row>
    <row r="257" spans="1:12" ht="15" customHeight="1" x14ac:dyDescent="0.25">
      <c r="A257" s="21"/>
      <c r="B257" s="114" t="s">
        <v>170</v>
      </c>
      <c r="C257" s="115"/>
      <c r="D257" s="115"/>
      <c r="E257" s="115"/>
      <c r="F257" s="115"/>
      <c r="G257" s="115"/>
      <c r="H257" s="116"/>
      <c r="I257" s="116"/>
      <c r="J257" s="116"/>
      <c r="K257" s="114"/>
      <c r="L257" s="10"/>
    </row>
    <row r="258" spans="1:12" ht="15" customHeight="1" x14ac:dyDescent="0.25">
      <c r="A258" s="21"/>
      <c r="B258" s="114"/>
      <c r="C258" s="114" t="s">
        <v>171</v>
      </c>
      <c r="D258" s="114"/>
      <c r="E258" s="114"/>
      <c r="F258" s="114"/>
      <c r="G258" s="114"/>
      <c r="H258" s="116"/>
      <c r="I258" s="116"/>
      <c r="J258" s="116"/>
      <c r="K258" s="114"/>
      <c r="L258" s="10"/>
    </row>
    <row r="259" spans="1:12" ht="15" customHeight="1" x14ac:dyDescent="0.25">
      <c r="A259" s="21"/>
      <c r="B259" s="114"/>
      <c r="C259" s="114"/>
      <c r="D259" s="114"/>
      <c r="E259" s="114"/>
      <c r="F259" s="114"/>
      <c r="G259" s="114"/>
      <c r="H259" s="114"/>
      <c r="I259" s="114"/>
      <c r="J259" s="114"/>
      <c r="K259" s="114"/>
      <c r="L259" s="10"/>
    </row>
    <row r="260" spans="1:12" ht="15" customHeight="1" x14ac:dyDescent="0.25">
      <c r="A260" s="21"/>
      <c r="B260" s="114"/>
      <c r="C260" s="114"/>
      <c r="D260" s="114"/>
      <c r="E260" s="114"/>
      <c r="F260" s="114"/>
      <c r="G260" s="114"/>
      <c r="H260" s="114"/>
      <c r="I260" s="114"/>
      <c r="J260" s="114"/>
      <c r="K260" s="114"/>
      <c r="L260" s="10"/>
    </row>
    <row r="261" spans="1:12" ht="15" customHeight="1" x14ac:dyDescent="0.25">
      <c r="A261" s="21"/>
      <c r="B261" s="114"/>
      <c r="C261" s="114"/>
      <c r="D261" s="114"/>
      <c r="E261" s="114"/>
      <c r="F261" s="114"/>
      <c r="G261" s="114"/>
      <c r="H261" s="114"/>
      <c r="I261" s="114"/>
      <c r="J261" s="114"/>
      <c r="K261" s="114"/>
      <c r="L261" s="10"/>
    </row>
    <row r="262" spans="1:12" ht="15" customHeight="1" x14ac:dyDescent="0.25">
      <c r="A262" s="21"/>
      <c r="B262" s="114" t="s">
        <v>172</v>
      </c>
      <c r="C262" s="115"/>
      <c r="D262" s="115"/>
      <c r="E262" s="115"/>
      <c r="F262" s="115"/>
      <c r="G262" s="115"/>
      <c r="H262" s="117" t="s">
        <v>173</v>
      </c>
      <c r="I262" s="118"/>
      <c r="J262" s="118"/>
      <c r="K262" s="114"/>
      <c r="L262" s="10"/>
    </row>
    <row r="263" spans="1:12" ht="15" customHeight="1" x14ac:dyDescent="0.25">
      <c r="A263" s="21"/>
      <c r="B263" s="114"/>
      <c r="C263" s="114"/>
      <c r="D263" s="114"/>
      <c r="E263" s="114"/>
      <c r="F263" s="114"/>
      <c r="G263" s="114"/>
      <c r="H263" s="114"/>
      <c r="I263" s="114"/>
      <c r="J263" s="114"/>
      <c r="K263" s="114"/>
      <c r="L263" s="10"/>
    </row>
    <row r="264" spans="1:12" ht="15" customHeight="1" x14ac:dyDescent="0.25">
      <c r="A264" s="21"/>
      <c r="B264" s="114"/>
      <c r="C264" s="116"/>
      <c r="D264" s="116"/>
      <c r="E264" s="116"/>
      <c r="F264" s="116"/>
      <c r="G264" s="116"/>
      <c r="H264" s="114"/>
      <c r="I264" s="114"/>
      <c r="J264" s="114"/>
      <c r="K264" s="114"/>
      <c r="L264" s="10"/>
    </row>
    <row r="265" spans="1:12" ht="15" customHeight="1" x14ac:dyDescent="0.25">
      <c r="A265" s="21"/>
      <c r="B265" s="114"/>
      <c r="C265" s="116"/>
      <c r="D265" s="116"/>
      <c r="E265" s="116"/>
      <c r="F265" s="116"/>
      <c r="G265" s="116"/>
      <c r="H265" s="114"/>
      <c r="I265" s="114"/>
      <c r="J265" s="114"/>
      <c r="K265" s="114"/>
      <c r="L265" s="10"/>
    </row>
    <row r="266" spans="1:12" ht="15" customHeight="1" x14ac:dyDescent="0.25">
      <c r="A266" s="21"/>
      <c r="B266" s="114"/>
      <c r="C266" s="114"/>
      <c r="D266" s="114"/>
      <c r="E266" s="114"/>
      <c r="F266" s="114"/>
      <c r="G266" s="114"/>
      <c r="H266" s="114"/>
      <c r="I266" s="114"/>
      <c r="J266" s="114"/>
      <c r="K266" s="114"/>
      <c r="L266" s="10"/>
    </row>
    <row r="267" spans="1:12" ht="15" customHeight="1" x14ac:dyDescent="0.25">
      <c r="A267" s="21"/>
      <c r="B267" s="411" t="s">
        <v>394</v>
      </c>
      <c r="C267" s="411"/>
      <c r="D267" s="411"/>
      <c r="E267" s="411"/>
      <c r="F267" s="411"/>
      <c r="G267" s="411"/>
      <c r="H267" s="411"/>
      <c r="I267" s="411"/>
      <c r="J267" s="411"/>
      <c r="K267" s="174"/>
      <c r="L267" s="10"/>
    </row>
    <row r="268" spans="1:12" ht="15" customHeight="1" x14ac:dyDescent="0.25">
      <c r="A268" s="12"/>
      <c r="B268" s="411"/>
      <c r="C268" s="411"/>
      <c r="D268" s="411"/>
      <c r="E268" s="411"/>
      <c r="F268" s="411"/>
      <c r="G268" s="411"/>
      <c r="H268" s="411"/>
      <c r="I268" s="411"/>
      <c r="J268" s="411"/>
      <c r="K268" s="174"/>
      <c r="L268" s="1"/>
    </row>
    <row r="269" spans="1:12" ht="15" customHeight="1" x14ac:dyDescent="0.25">
      <c r="A269" s="1"/>
      <c r="B269" s="411" t="s">
        <v>665</v>
      </c>
      <c r="C269" s="411"/>
      <c r="D269" s="411"/>
      <c r="E269" s="411"/>
      <c r="F269" s="411"/>
      <c r="G269" s="411"/>
      <c r="H269" s="411"/>
      <c r="I269" s="411"/>
      <c r="J269" s="411"/>
      <c r="K269" s="174"/>
      <c r="L269" s="1"/>
    </row>
    <row r="270" spans="1:12" ht="9.75" customHeight="1" x14ac:dyDescent="0.25">
      <c r="A270" s="1"/>
      <c r="B270" s="17"/>
      <c r="C270" s="17"/>
      <c r="D270" s="26"/>
      <c r="E270" s="17"/>
      <c r="F270" s="17"/>
      <c r="G270" s="17"/>
      <c r="H270" s="17"/>
      <c r="I270" s="17"/>
      <c r="J270" s="17"/>
      <c r="K270" s="64"/>
      <c r="L270" s="1"/>
    </row>
    <row r="271" spans="1:12" ht="21" customHeight="1" x14ac:dyDescent="0.3">
      <c r="A271" s="1"/>
      <c r="B271" s="398" t="s">
        <v>174</v>
      </c>
      <c r="C271" s="398"/>
      <c r="D271" s="398"/>
      <c r="E271" s="398"/>
      <c r="F271" s="398"/>
      <c r="G271" s="398"/>
      <c r="H271" s="398"/>
      <c r="I271" s="398"/>
      <c r="J271" s="17"/>
      <c r="K271" s="64"/>
      <c r="L271" s="1"/>
    </row>
    <row r="272" spans="1:12" ht="15" customHeight="1" x14ac:dyDescent="0.3">
      <c r="A272" s="1"/>
      <c r="B272" s="175"/>
      <c r="C272" s="175"/>
      <c r="D272" s="175"/>
      <c r="E272" s="175"/>
      <c r="F272" s="175"/>
      <c r="G272" s="175"/>
      <c r="H272" s="175"/>
      <c r="I272" s="175"/>
      <c r="J272" s="17"/>
      <c r="K272" s="64"/>
      <c r="L272" s="1"/>
    </row>
    <row r="273" spans="1:12" s="281" customFormat="1" ht="15" customHeight="1" x14ac:dyDescent="0.25">
      <c r="A273" s="279"/>
      <c r="B273" s="408" t="str">
        <f>+D3</f>
        <v>PICK FROM DROP DOWN LIST</v>
      </c>
      <c r="C273" s="409"/>
      <c r="D273" s="409"/>
      <c r="E273" s="409"/>
      <c r="F273" s="409"/>
      <c r="G273" s="409"/>
      <c r="H273" s="409"/>
      <c r="I273" s="409"/>
      <c r="J273" s="410"/>
      <c r="K273" s="280"/>
      <c r="L273" s="279"/>
    </row>
    <row r="274" spans="1:12" ht="15" customHeight="1" x14ac:dyDescent="0.25">
      <c r="A274" s="1"/>
      <c r="B274" s="17"/>
      <c r="C274" s="17"/>
      <c r="D274" s="26"/>
      <c r="E274" s="17"/>
      <c r="F274" s="17"/>
      <c r="G274" s="17"/>
      <c r="H274" s="17"/>
      <c r="I274" s="17"/>
      <c r="J274" s="17"/>
      <c r="K274" s="64"/>
      <c r="L274" s="1"/>
    </row>
    <row r="275" spans="1:12" ht="15" customHeight="1" thickBot="1" x14ac:dyDescent="0.3">
      <c r="A275" s="1"/>
      <c r="B275" s="17"/>
      <c r="C275" s="17"/>
      <c r="D275" s="26"/>
      <c r="E275" s="17"/>
      <c r="F275" s="17"/>
      <c r="G275" s="17"/>
      <c r="H275" s="17"/>
      <c r="I275" s="17"/>
      <c r="J275" s="17"/>
      <c r="K275" s="64"/>
      <c r="L275" s="1"/>
    </row>
    <row r="276" spans="1:12" ht="15" customHeight="1" x14ac:dyDescent="0.25">
      <c r="A276" s="1"/>
      <c r="B276" s="384" t="s">
        <v>685</v>
      </c>
      <c r="C276" s="385"/>
      <c r="D276" s="385"/>
      <c r="E276" s="385"/>
      <c r="F276" s="385"/>
      <c r="G276" s="385"/>
      <c r="H276" s="385"/>
      <c r="I276" s="385"/>
      <c r="J276" s="385"/>
      <c r="K276" s="125"/>
      <c r="L276" s="1"/>
    </row>
    <row r="277" spans="1:12" ht="15" customHeight="1" x14ac:dyDescent="0.25">
      <c r="A277" s="1"/>
      <c r="B277" s="126" t="s">
        <v>231</v>
      </c>
      <c r="C277" s="127"/>
      <c r="D277" s="127"/>
      <c r="E277" s="127"/>
      <c r="F277" s="127"/>
      <c r="G277" s="127"/>
      <c r="H277" s="127"/>
      <c r="I277" s="127"/>
      <c r="J277" s="127"/>
      <c r="K277" s="128"/>
      <c r="L277" s="1"/>
    </row>
    <row r="278" spans="1:12" ht="50.65" customHeight="1" x14ac:dyDescent="0.25">
      <c r="A278" s="1"/>
      <c r="B278" s="143" t="s">
        <v>252</v>
      </c>
      <c r="C278" s="386" t="s">
        <v>666</v>
      </c>
      <c r="D278" s="386"/>
      <c r="E278" s="386"/>
      <c r="F278" s="386"/>
      <c r="G278" s="386"/>
      <c r="H278" s="386"/>
      <c r="I278" s="386"/>
      <c r="J278" s="386"/>
      <c r="K278" s="129"/>
      <c r="L278" s="1"/>
    </row>
    <row r="279" spans="1:12" ht="35.1" customHeight="1" x14ac:dyDescent="0.25">
      <c r="A279" s="1"/>
      <c r="B279" s="143" t="s">
        <v>253</v>
      </c>
      <c r="C279" s="387" t="s">
        <v>667</v>
      </c>
      <c r="D279" s="387"/>
      <c r="E279" s="387"/>
      <c r="F279" s="387"/>
      <c r="G279" s="387"/>
      <c r="H279" s="387"/>
      <c r="I279" s="387"/>
      <c r="J279" s="387"/>
      <c r="K279" s="129"/>
      <c r="L279" s="1"/>
    </row>
    <row r="280" spans="1:12" ht="49.15" customHeight="1" x14ac:dyDescent="0.25">
      <c r="A280" s="1"/>
      <c r="B280" s="143" t="s">
        <v>252</v>
      </c>
      <c r="C280" s="387" t="s">
        <v>254</v>
      </c>
      <c r="D280" s="387"/>
      <c r="E280" s="387"/>
      <c r="F280" s="387"/>
      <c r="G280" s="387"/>
      <c r="H280" s="387"/>
      <c r="I280" s="387"/>
      <c r="J280" s="387"/>
      <c r="K280" s="129"/>
      <c r="L280" s="1"/>
    </row>
    <row r="281" spans="1:12" ht="15" customHeight="1" x14ac:dyDescent="0.25">
      <c r="A281" s="1"/>
      <c r="B281" s="143" t="s">
        <v>252</v>
      </c>
      <c r="C281" s="387" t="s">
        <v>255</v>
      </c>
      <c r="D281" s="387"/>
      <c r="E281" s="387"/>
      <c r="F281" s="387"/>
      <c r="G281" s="387"/>
      <c r="H281" s="387"/>
      <c r="I281" s="387"/>
      <c r="J281" s="387"/>
      <c r="K281" s="130"/>
      <c r="L281" s="1"/>
    </row>
    <row r="282" spans="1:12" ht="15" customHeight="1" x14ac:dyDescent="0.25">
      <c r="A282" s="1"/>
      <c r="B282" s="131"/>
      <c r="C282" s="132"/>
      <c r="D282" s="392" t="s">
        <v>257</v>
      </c>
      <c r="E282" s="387"/>
      <c r="F282" s="387"/>
      <c r="G282" s="387"/>
      <c r="H282" s="387"/>
      <c r="I282" s="387"/>
      <c r="J282" s="387"/>
      <c r="K282" s="130"/>
      <c r="L282" s="1"/>
    </row>
    <row r="283" spans="1:12" ht="15" customHeight="1" x14ac:dyDescent="0.25">
      <c r="A283" s="1"/>
      <c r="B283" s="131"/>
      <c r="C283" s="132"/>
      <c r="D283" s="392" t="s">
        <v>668</v>
      </c>
      <c r="E283" s="387"/>
      <c r="F283" s="387"/>
      <c r="G283" s="387"/>
      <c r="H283" s="387"/>
      <c r="I283" s="387"/>
      <c r="J283" s="387"/>
      <c r="K283" s="130"/>
      <c r="L283" s="1"/>
    </row>
    <row r="284" spans="1:12" ht="15" customHeight="1" x14ac:dyDescent="0.25">
      <c r="A284" s="22"/>
      <c r="B284" s="131"/>
      <c r="C284" s="132"/>
      <c r="D284" s="392" t="s">
        <v>256</v>
      </c>
      <c r="E284" s="387"/>
      <c r="F284" s="387"/>
      <c r="G284" s="387"/>
      <c r="H284" s="387"/>
      <c r="I284" s="387"/>
      <c r="J284" s="387"/>
      <c r="K284" s="130"/>
      <c r="L284" s="22"/>
    </row>
    <row r="285" spans="1:12" ht="15" customHeight="1" x14ac:dyDescent="0.25">
      <c r="A285" s="22"/>
      <c r="B285" s="131"/>
      <c r="C285" s="132"/>
      <c r="D285" s="392" t="s">
        <v>236</v>
      </c>
      <c r="E285" s="387"/>
      <c r="F285" s="387"/>
      <c r="G285" s="387"/>
      <c r="H285" s="387"/>
      <c r="I285" s="387"/>
      <c r="J285" s="387"/>
      <c r="K285" s="130"/>
      <c r="L285" s="22"/>
    </row>
    <row r="286" spans="1:12" ht="15" customHeight="1" x14ac:dyDescent="0.25">
      <c r="A286" s="22"/>
      <c r="B286" s="131"/>
      <c r="C286" s="132"/>
      <c r="D286" s="393" t="s">
        <v>669</v>
      </c>
      <c r="E286" s="394"/>
      <c r="F286" s="394"/>
      <c r="G286" s="394"/>
      <c r="H286" s="394"/>
      <c r="I286" s="394"/>
      <c r="J286" s="394"/>
      <c r="K286" s="395"/>
      <c r="L286" s="22"/>
    </row>
    <row r="287" spans="1:12" ht="48.6" customHeight="1" x14ac:dyDescent="0.25">
      <c r="A287" s="22"/>
      <c r="B287" s="396" t="s">
        <v>686</v>
      </c>
      <c r="C287" s="387"/>
      <c r="D287" s="387"/>
      <c r="E287" s="387"/>
      <c r="F287" s="387"/>
      <c r="G287" s="387"/>
      <c r="H287" s="387"/>
      <c r="I287" s="387"/>
      <c r="J287" s="387"/>
      <c r="K287" s="130"/>
      <c r="L287" s="22"/>
    </row>
    <row r="288" spans="1:12" ht="15" hidden="1" customHeight="1" thickBot="1" x14ac:dyDescent="0.3">
      <c r="A288" s="22"/>
      <c r="B288" s="133"/>
      <c r="C288" s="134"/>
      <c r="D288" s="134"/>
      <c r="E288" s="134"/>
      <c r="F288" s="134"/>
      <c r="G288" s="134"/>
      <c r="H288" s="134"/>
      <c r="I288" s="134"/>
      <c r="J288" s="134"/>
      <c r="K288" s="135"/>
      <c r="L288" s="22"/>
    </row>
    <row r="289" spans="1:12" ht="15" customHeight="1" x14ac:dyDescent="0.25">
      <c r="A289" s="22"/>
      <c r="B289" s="119"/>
      <c r="C289" s="119"/>
      <c r="D289" s="388"/>
      <c r="E289" s="388"/>
      <c r="F289" s="388"/>
      <c r="G289" s="388"/>
      <c r="H289" s="388"/>
      <c r="I289" s="388"/>
      <c r="J289" s="388"/>
      <c r="K289" s="119"/>
      <c r="L289" s="22"/>
    </row>
    <row r="290" spans="1:12" ht="15" customHeight="1" x14ac:dyDescent="0.25">
      <c r="A290" s="1"/>
      <c r="B290" s="17"/>
      <c r="C290" s="17"/>
      <c r="D290" s="26"/>
      <c r="E290" s="17"/>
      <c r="F290" s="17"/>
      <c r="G290" s="17"/>
      <c r="H290" s="17"/>
      <c r="I290" s="17"/>
      <c r="J290" s="17"/>
      <c r="K290" s="64"/>
      <c r="L290" s="1"/>
    </row>
    <row r="291" spans="1:12" ht="15" customHeight="1" x14ac:dyDescent="0.25">
      <c r="A291" s="1"/>
      <c r="B291" s="17"/>
      <c r="C291" s="17"/>
      <c r="D291" s="389" t="s">
        <v>687</v>
      </c>
      <c r="E291" s="390"/>
      <c r="F291" s="391"/>
      <c r="G291" s="17"/>
      <c r="H291" s="290" t="s">
        <v>388</v>
      </c>
      <c r="I291" s="289"/>
      <c r="J291" s="17"/>
      <c r="K291" s="64"/>
      <c r="L291" s="1"/>
    </row>
    <row r="292" spans="1:12" ht="15" customHeight="1" x14ac:dyDescent="0.25">
      <c r="A292" s="1"/>
      <c r="B292" s="17"/>
      <c r="C292" s="17"/>
      <c r="D292" s="120"/>
      <c r="E292" s="121"/>
      <c r="F292" s="32"/>
      <c r="G292" s="17"/>
      <c r="H292" s="145"/>
      <c r="I292" s="17"/>
      <c r="J292" s="17"/>
      <c r="K292" s="64"/>
      <c r="L292" s="1"/>
    </row>
    <row r="293" spans="1:12" ht="15" customHeight="1" x14ac:dyDescent="0.25">
      <c r="A293" s="1"/>
      <c r="B293" s="17"/>
      <c r="C293" s="17"/>
      <c r="D293" s="288" t="s">
        <v>385</v>
      </c>
      <c r="E293" s="382">
        <f>+I196</f>
        <v>0</v>
      </c>
      <c r="F293" s="382"/>
      <c r="G293" s="17"/>
      <c r="H293" s="287" t="s">
        <v>389</v>
      </c>
      <c r="I293" s="17"/>
      <c r="J293" s="17"/>
      <c r="K293" s="64"/>
      <c r="L293" s="1"/>
    </row>
    <row r="294" spans="1:12" ht="15" customHeight="1" x14ac:dyDescent="0.25">
      <c r="A294" s="1"/>
      <c r="B294" s="17"/>
      <c r="C294" s="17"/>
      <c r="D294" s="288" t="s">
        <v>386</v>
      </c>
      <c r="E294" s="382">
        <f>+I194</f>
        <v>0</v>
      </c>
      <c r="F294" s="382"/>
      <c r="G294" s="17"/>
      <c r="H294" s="287" t="s">
        <v>238</v>
      </c>
      <c r="I294" s="17"/>
      <c r="J294" s="17"/>
      <c r="K294" s="64"/>
      <c r="L294" s="1"/>
    </row>
    <row r="295" spans="1:12" ht="15" customHeight="1" x14ac:dyDescent="0.25">
      <c r="A295" s="1"/>
      <c r="B295" s="17"/>
      <c r="C295" s="17"/>
      <c r="D295" s="144"/>
      <c r="E295" s="380"/>
      <c r="F295" s="381"/>
      <c r="G295" s="17"/>
      <c r="H295" s="147"/>
      <c r="I295" s="17"/>
      <c r="J295" s="17"/>
      <c r="K295" s="64"/>
      <c r="L295" s="1"/>
    </row>
    <row r="296" spans="1:12" ht="15" customHeight="1" x14ac:dyDescent="0.25">
      <c r="A296" s="1"/>
      <c r="B296" s="17"/>
      <c r="C296" s="17"/>
      <c r="D296" s="288" t="s">
        <v>387</v>
      </c>
      <c r="E296" s="382">
        <f>+I192</f>
        <v>0</v>
      </c>
      <c r="F296" s="382"/>
      <c r="G296" s="17"/>
      <c r="H296" s="287" t="s">
        <v>390</v>
      </c>
      <c r="I296" s="17"/>
      <c r="J296" s="17"/>
      <c r="K296" s="64"/>
      <c r="L296" s="1"/>
    </row>
    <row r="297" spans="1:12" ht="15" customHeight="1" x14ac:dyDescent="0.25">
      <c r="A297" s="1"/>
      <c r="B297" s="17"/>
      <c r="C297" s="17"/>
      <c r="D297" s="144"/>
      <c r="E297" s="380"/>
      <c r="F297" s="381"/>
      <c r="G297" s="17"/>
      <c r="H297" s="147"/>
      <c r="I297" s="17"/>
      <c r="J297" s="17"/>
      <c r="K297" s="64"/>
      <c r="L297" s="1"/>
    </row>
    <row r="298" spans="1:12" ht="15" customHeight="1" x14ac:dyDescent="0.25">
      <c r="A298" s="1"/>
      <c r="B298" s="17"/>
      <c r="C298" s="17"/>
      <c r="D298" s="122"/>
      <c r="E298" s="52"/>
      <c r="F298" s="36"/>
      <c r="G298" s="17"/>
      <c r="H298" s="146"/>
      <c r="I298" s="17"/>
      <c r="J298" s="17"/>
      <c r="K298" s="64"/>
      <c r="L298" s="1"/>
    </row>
    <row r="299" spans="1:12" ht="15" customHeight="1" thickBot="1" x14ac:dyDescent="0.3">
      <c r="A299" s="1"/>
      <c r="B299" s="17"/>
      <c r="C299" s="17"/>
      <c r="D299" s="26"/>
      <c r="E299" s="17"/>
      <c r="F299" s="17"/>
      <c r="G299" s="17"/>
      <c r="I299" s="17"/>
      <c r="J299" s="17"/>
      <c r="K299" s="64"/>
      <c r="L299" s="1"/>
    </row>
    <row r="300" spans="1:12" ht="15" customHeight="1" thickBot="1" x14ac:dyDescent="0.3">
      <c r="A300" s="1"/>
      <c r="B300" s="17"/>
      <c r="C300" s="17"/>
      <c r="D300" s="292" t="s">
        <v>62</v>
      </c>
      <c r="E300" s="17"/>
      <c r="F300" s="291">
        <f>SUM(E293:F296)</f>
        <v>0</v>
      </c>
      <c r="G300" s="17"/>
      <c r="H300" s="119"/>
      <c r="I300" s="17"/>
      <c r="J300" s="17"/>
      <c r="K300" s="64"/>
      <c r="L300" s="1"/>
    </row>
    <row r="301" spans="1:12" ht="15" customHeight="1" x14ac:dyDescent="0.25">
      <c r="A301" s="1"/>
      <c r="B301" s="17"/>
      <c r="C301" s="17"/>
      <c r="D301" s="26"/>
      <c r="E301" s="17"/>
      <c r="F301" s="17"/>
      <c r="G301" s="17"/>
      <c r="H301" s="17"/>
      <c r="I301" s="17"/>
      <c r="J301" s="17"/>
      <c r="K301" s="64"/>
      <c r="L301" s="1"/>
    </row>
    <row r="302" spans="1:12" ht="15" customHeight="1" x14ac:dyDescent="0.25">
      <c r="A302" s="1"/>
      <c r="B302" s="17"/>
      <c r="C302" s="17"/>
      <c r="D302" s="26"/>
      <c r="E302" s="17"/>
      <c r="F302" s="17"/>
      <c r="G302" s="17"/>
      <c r="H302" s="17"/>
      <c r="I302" s="17"/>
      <c r="J302" s="17"/>
      <c r="K302" s="64"/>
      <c r="L302" s="1"/>
    </row>
    <row r="303" spans="1:12" ht="15" customHeight="1" x14ac:dyDescent="0.25">
      <c r="A303" s="1"/>
      <c r="B303" s="17"/>
      <c r="C303" s="17"/>
      <c r="D303" s="26"/>
      <c r="E303" s="17"/>
      <c r="F303" s="17"/>
      <c r="G303" s="17"/>
      <c r="H303" s="17"/>
      <c r="I303" s="17"/>
      <c r="J303" s="17"/>
      <c r="K303" s="64"/>
      <c r="L303" s="1"/>
    </row>
    <row r="304" spans="1:12" ht="15" customHeight="1" x14ac:dyDescent="0.25">
      <c r="A304" s="1"/>
      <c r="B304" s="17"/>
      <c r="C304" s="17"/>
      <c r="D304" s="123" t="s">
        <v>396</v>
      </c>
      <c r="E304" s="119"/>
      <c r="F304" s="119"/>
      <c r="G304" s="119"/>
      <c r="H304" s="119" t="s">
        <v>232</v>
      </c>
      <c r="I304" s="119"/>
      <c r="J304" s="17"/>
      <c r="K304" s="64"/>
      <c r="L304" s="1"/>
    </row>
    <row r="305" spans="1:12" ht="15" customHeight="1" x14ac:dyDescent="0.25">
      <c r="A305" s="1"/>
      <c r="B305" s="17"/>
      <c r="C305" s="17"/>
      <c r="D305" s="123" t="s">
        <v>175</v>
      </c>
      <c r="E305" s="119"/>
      <c r="F305" s="119"/>
      <c r="G305" s="119"/>
      <c r="H305" s="119"/>
      <c r="I305" s="119"/>
      <c r="J305" s="17"/>
      <c r="K305" s="64"/>
      <c r="L305" s="1"/>
    </row>
    <row r="306" spans="1:12" ht="15" customHeight="1" x14ac:dyDescent="0.25">
      <c r="A306" s="1"/>
      <c r="B306" s="17"/>
      <c r="C306" s="17"/>
      <c r="D306" s="123"/>
      <c r="E306" s="119"/>
      <c r="F306" s="119"/>
      <c r="G306" s="119"/>
      <c r="H306" s="119"/>
      <c r="I306" s="119"/>
      <c r="J306" s="17"/>
      <c r="K306" s="64"/>
      <c r="L306" s="1"/>
    </row>
    <row r="307" spans="1:12" ht="15" customHeight="1" x14ac:dyDescent="0.25">
      <c r="A307" s="1"/>
      <c r="B307" s="17"/>
      <c r="C307" s="17"/>
      <c r="D307" s="123"/>
      <c r="E307" s="119"/>
      <c r="F307" s="119"/>
      <c r="G307" s="119"/>
      <c r="H307" s="119"/>
      <c r="I307" s="119"/>
      <c r="J307" s="17"/>
      <c r="K307" s="64"/>
      <c r="L307" s="1"/>
    </row>
    <row r="308" spans="1:12" ht="15" customHeight="1" x14ac:dyDescent="0.25">
      <c r="A308" s="1"/>
      <c r="B308" s="17"/>
      <c r="C308" s="17"/>
      <c r="D308" s="123"/>
      <c r="E308" s="119"/>
      <c r="F308" s="119"/>
      <c r="G308" s="119"/>
      <c r="H308" s="119"/>
      <c r="I308" s="119"/>
      <c r="J308" s="17"/>
      <c r="K308" s="64"/>
      <c r="L308" s="1"/>
    </row>
    <row r="309" spans="1:12" ht="15" customHeight="1" x14ac:dyDescent="0.25">
      <c r="A309" s="1"/>
      <c r="B309" s="17"/>
      <c r="C309" s="17"/>
      <c r="D309" s="123"/>
      <c r="E309" s="119"/>
      <c r="F309" s="119"/>
      <c r="G309" s="119"/>
      <c r="H309" s="119"/>
      <c r="I309" s="119"/>
      <c r="J309" s="17"/>
      <c r="K309" s="64"/>
      <c r="L309" s="1"/>
    </row>
    <row r="310" spans="1:12" ht="15" customHeight="1" x14ac:dyDescent="0.25">
      <c r="A310" s="1"/>
      <c r="B310" s="17"/>
      <c r="C310" s="17"/>
      <c r="D310" s="123" t="s">
        <v>396</v>
      </c>
      <c r="E310" s="119"/>
      <c r="F310" s="119"/>
      <c r="G310" s="119"/>
      <c r="H310" s="119" t="s">
        <v>232</v>
      </c>
      <c r="I310" s="119"/>
      <c r="J310" s="17"/>
      <c r="K310" s="64"/>
      <c r="L310" s="1"/>
    </row>
    <row r="311" spans="1:12" ht="15" customHeight="1" x14ac:dyDescent="0.25">
      <c r="A311" s="1"/>
      <c r="B311" s="17"/>
      <c r="C311" s="17"/>
      <c r="D311" s="123" t="s">
        <v>176</v>
      </c>
      <c r="E311" s="119"/>
      <c r="F311" s="119"/>
      <c r="G311" s="119"/>
      <c r="H311" s="119"/>
      <c r="I311" s="119"/>
      <c r="J311" s="17"/>
      <c r="K311" s="64"/>
      <c r="L311" s="1"/>
    </row>
    <row r="312" spans="1:12" ht="15" customHeight="1" x14ac:dyDescent="0.25">
      <c r="A312" s="1"/>
      <c r="B312" s="17"/>
      <c r="C312" s="17"/>
      <c r="D312" s="123"/>
      <c r="E312" s="119"/>
      <c r="F312" s="119"/>
      <c r="G312" s="119"/>
      <c r="H312" s="119"/>
      <c r="I312" s="119"/>
      <c r="J312" s="17"/>
      <c r="K312" s="64"/>
      <c r="L312" s="1"/>
    </row>
    <row r="313" spans="1:12" ht="15" customHeight="1" x14ac:dyDescent="0.25">
      <c r="A313" s="1"/>
      <c r="B313" s="17"/>
      <c r="C313" s="17"/>
      <c r="D313" s="123"/>
      <c r="E313" s="119"/>
      <c r="F313" s="119"/>
      <c r="G313" s="119"/>
      <c r="H313" s="119"/>
      <c r="I313" s="119"/>
      <c r="J313" s="17"/>
      <c r="K313" s="64"/>
      <c r="L313" s="1"/>
    </row>
    <row r="314" spans="1:12" ht="15" customHeight="1" x14ac:dyDescent="0.25">
      <c r="A314" s="1"/>
      <c r="B314" s="17"/>
      <c r="C314" s="17"/>
      <c r="D314" s="123"/>
      <c r="E314" s="119"/>
      <c r="F314" s="119"/>
      <c r="G314" s="119"/>
      <c r="H314" s="119"/>
      <c r="I314" s="119"/>
      <c r="J314" s="17"/>
      <c r="K314" s="64"/>
      <c r="L314" s="1"/>
    </row>
    <row r="315" spans="1:12" ht="15" customHeight="1" x14ac:dyDescent="0.25">
      <c r="A315" s="1"/>
      <c r="B315" s="17"/>
      <c r="C315" s="17"/>
      <c r="D315" s="123"/>
      <c r="E315" s="119"/>
      <c r="F315" s="119"/>
      <c r="G315" s="119"/>
      <c r="H315" s="119"/>
      <c r="I315" s="119"/>
      <c r="J315" s="17"/>
      <c r="K315" s="64"/>
      <c r="L315" s="1"/>
    </row>
    <row r="316" spans="1:12" ht="15" customHeight="1" x14ac:dyDescent="0.25">
      <c r="A316" s="1"/>
      <c r="B316" s="17"/>
      <c r="C316" s="17"/>
      <c r="D316" s="123" t="s">
        <v>396</v>
      </c>
      <c r="E316" s="119"/>
      <c r="F316" s="119"/>
      <c r="G316" s="119"/>
      <c r="H316" s="119" t="s">
        <v>232</v>
      </c>
      <c r="I316" s="119"/>
      <c r="J316" s="17"/>
      <c r="K316" s="64"/>
      <c r="L316" s="1"/>
    </row>
    <row r="317" spans="1:12" ht="15" customHeight="1" x14ac:dyDescent="0.25">
      <c r="A317" s="1"/>
      <c r="B317" s="17"/>
      <c r="C317" s="17"/>
      <c r="D317" s="123" t="s">
        <v>177</v>
      </c>
      <c r="E317" s="119"/>
      <c r="F317" s="119"/>
      <c r="G317" s="119"/>
      <c r="H317" s="119"/>
      <c r="I317" s="119"/>
      <c r="J317" s="17"/>
      <c r="K317" s="64"/>
      <c r="L317" s="1"/>
    </row>
    <row r="318" spans="1:12" ht="15" customHeight="1" x14ac:dyDescent="0.25">
      <c r="A318" s="1"/>
      <c r="B318" s="17"/>
      <c r="C318" s="17"/>
      <c r="D318" s="26"/>
      <c r="E318" s="17"/>
      <c r="F318" s="17"/>
      <c r="G318" s="17"/>
      <c r="H318" s="17"/>
      <c r="I318" s="17"/>
      <c r="J318" s="17"/>
      <c r="K318" s="64"/>
      <c r="L318" s="1"/>
    </row>
    <row r="319" spans="1:12" ht="15" customHeight="1" x14ac:dyDescent="0.25">
      <c r="A319" s="1"/>
      <c r="B319" s="17"/>
      <c r="C319" s="17"/>
      <c r="D319" s="26"/>
      <c r="E319" s="17"/>
      <c r="F319" s="17"/>
      <c r="G319" s="17"/>
      <c r="H319" s="17"/>
      <c r="I319" s="17"/>
      <c r="J319" s="17"/>
      <c r="K319" s="64"/>
      <c r="L319" s="1"/>
    </row>
    <row r="320" spans="1:12" ht="15" customHeight="1" x14ac:dyDescent="0.35">
      <c r="A320" s="1"/>
      <c r="B320" s="48" t="s">
        <v>696</v>
      </c>
      <c r="C320" s="17"/>
      <c r="D320" s="17"/>
      <c r="E320" s="26"/>
      <c r="F320" s="296" t="s">
        <v>179</v>
      </c>
      <c r="G320" s="17"/>
      <c r="H320" s="23"/>
      <c r="I320" s="17"/>
      <c r="J320" s="23"/>
      <c r="K320" s="17"/>
      <c r="L320" s="1"/>
    </row>
    <row r="321" spans="1:12" ht="15" customHeight="1" x14ac:dyDescent="0.25">
      <c r="A321" s="1"/>
      <c r="B321" s="49"/>
      <c r="C321" s="17"/>
      <c r="D321" s="17"/>
      <c r="E321" s="26"/>
      <c r="F321" s="26"/>
      <c r="G321" s="17"/>
      <c r="H321" s="23"/>
      <c r="I321" s="23"/>
      <c r="J321" s="23"/>
      <c r="K321" s="17"/>
      <c r="L321" s="1"/>
    </row>
    <row r="322" spans="1:12" ht="15" customHeight="1" x14ac:dyDescent="0.25">
      <c r="A322" s="1"/>
      <c r="D322" s="383" t="str">
        <f>D3</f>
        <v>PICK FROM DROP DOWN LIST</v>
      </c>
      <c r="E322" s="383"/>
      <c r="F322" s="383"/>
      <c r="G322" s="17"/>
      <c r="H322" s="23"/>
      <c r="I322" s="23"/>
      <c r="J322" s="23"/>
      <c r="K322" s="17"/>
      <c r="L322" s="1"/>
    </row>
    <row r="323" spans="1:12" ht="15" customHeight="1" x14ac:dyDescent="0.25">
      <c r="A323" s="1"/>
      <c r="B323" s="49"/>
      <c r="C323" s="17"/>
      <c r="D323" s="17"/>
      <c r="E323" s="26"/>
      <c r="F323" s="26"/>
      <c r="G323" s="17"/>
      <c r="H323" s="23"/>
      <c r="I323" s="23"/>
      <c r="J323" s="23"/>
      <c r="K323" s="17"/>
      <c r="L323" s="1"/>
    </row>
    <row r="324" spans="1:12" ht="15" customHeight="1" x14ac:dyDescent="0.25">
      <c r="A324" s="12"/>
      <c r="B324" s="72" t="s">
        <v>180</v>
      </c>
      <c r="C324" s="73"/>
      <c r="D324" s="73"/>
      <c r="E324" s="74"/>
      <c r="F324" s="74"/>
      <c r="G324" s="74"/>
      <c r="H324" s="74"/>
      <c r="I324" s="75"/>
      <c r="J324" s="53"/>
      <c r="K324" s="64"/>
      <c r="L324" s="12"/>
    </row>
    <row r="325" spans="1:12" ht="15" customHeight="1" x14ac:dyDescent="0.25">
      <c r="A325" s="12"/>
      <c r="B325" s="79" t="s">
        <v>181</v>
      </c>
      <c r="C325" s="53"/>
      <c r="D325" s="53"/>
      <c r="E325" s="77"/>
      <c r="H325" s="77"/>
      <c r="I325" s="78"/>
      <c r="J325" s="53"/>
      <c r="K325" s="64"/>
      <c r="L325" s="12"/>
    </row>
    <row r="326" spans="1:12" ht="15" customHeight="1" x14ac:dyDescent="0.25">
      <c r="A326" s="12"/>
      <c r="B326" s="80" t="s">
        <v>182</v>
      </c>
      <c r="C326" s="81" t="s">
        <v>183</v>
      </c>
      <c r="D326" s="53" t="s">
        <v>184</v>
      </c>
      <c r="E326" s="77"/>
      <c r="H326" s="77"/>
      <c r="I326" s="78"/>
      <c r="J326" s="53"/>
      <c r="K326" s="64"/>
      <c r="L326" s="12"/>
    </row>
    <row r="327" spans="1:12" ht="15" customHeight="1" x14ac:dyDescent="0.25">
      <c r="A327" s="12"/>
      <c r="B327" s="82" t="s">
        <v>8</v>
      </c>
      <c r="C327" s="82" t="str">
        <f>+B14</f>
        <v>A</v>
      </c>
      <c r="D327" s="373" t="str">
        <f>+C14</f>
        <v>Total Revenue Balance B/Fwd</v>
      </c>
      <c r="E327" s="373"/>
      <c r="F327" s="373"/>
      <c r="H327" s="83">
        <f>+I14</f>
        <v>0</v>
      </c>
      <c r="I327" s="78"/>
      <c r="J327" s="53"/>
      <c r="K327" s="64"/>
      <c r="L327" s="12"/>
    </row>
    <row r="328" spans="1:12" ht="15" customHeight="1" x14ac:dyDescent="0.25">
      <c r="A328" s="12"/>
      <c r="B328" s="82" t="s">
        <v>8</v>
      </c>
      <c r="C328" s="82" t="str">
        <f>+B94</f>
        <v>F</v>
      </c>
      <c r="D328" s="373" t="str">
        <f>+C94</f>
        <v>Total Capital Balance B/Fwd</v>
      </c>
      <c r="E328" s="373"/>
      <c r="F328" s="373"/>
      <c r="H328" s="83">
        <f>+F94</f>
        <v>0</v>
      </c>
      <c r="I328" s="78"/>
      <c r="J328" s="53"/>
      <c r="K328" s="64"/>
      <c r="L328" s="12"/>
    </row>
    <row r="329" spans="1:12" ht="15" customHeight="1" x14ac:dyDescent="0.25">
      <c r="A329" s="12"/>
      <c r="B329" s="177"/>
      <c r="C329" s="178"/>
      <c r="D329" s="374" t="s">
        <v>62</v>
      </c>
      <c r="E329" s="374"/>
      <c r="F329" s="374"/>
      <c r="H329" s="140">
        <f>SUM(H327:H328)</f>
        <v>0</v>
      </c>
      <c r="I329" s="78"/>
      <c r="J329" s="53"/>
      <c r="K329" s="64"/>
      <c r="L329" s="12"/>
    </row>
    <row r="330" spans="1:12" ht="15" customHeight="1" x14ac:dyDescent="0.25">
      <c r="A330" s="12"/>
      <c r="B330" s="177"/>
      <c r="C330" s="178"/>
      <c r="D330" s="53"/>
      <c r="E330" s="77"/>
      <c r="H330" s="77"/>
      <c r="I330" s="78"/>
      <c r="J330" s="53"/>
      <c r="K330" s="64"/>
      <c r="L330" s="12"/>
    </row>
    <row r="331" spans="1:12" ht="15" customHeight="1" x14ac:dyDescent="0.25">
      <c r="A331" s="12"/>
      <c r="B331" s="79" t="s">
        <v>185</v>
      </c>
      <c r="C331" s="53"/>
      <c r="D331" s="53"/>
      <c r="E331" s="77"/>
      <c r="H331" s="77"/>
      <c r="I331" s="78"/>
      <c r="J331" s="53"/>
      <c r="K331" s="64"/>
      <c r="L331" s="12"/>
    </row>
    <row r="332" spans="1:12" ht="15" customHeight="1" x14ac:dyDescent="0.25">
      <c r="A332" s="12"/>
      <c r="B332" s="369" t="s">
        <v>186</v>
      </c>
      <c r="C332" s="370"/>
      <c r="D332" s="53" t="s">
        <v>184</v>
      </c>
      <c r="E332" s="77"/>
      <c r="H332" s="77"/>
      <c r="I332" s="78"/>
      <c r="J332" s="53"/>
      <c r="K332" s="64"/>
      <c r="L332" s="12"/>
    </row>
    <row r="333" spans="1:12" ht="15" customHeight="1" x14ac:dyDescent="0.25">
      <c r="A333" s="21"/>
      <c r="B333" s="371" t="s">
        <v>187</v>
      </c>
      <c r="C333" s="371"/>
      <c r="D333" s="372" t="s">
        <v>188</v>
      </c>
      <c r="E333" s="372"/>
      <c r="F333" s="372"/>
      <c r="H333" s="86"/>
      <c r="I333" s="124"/>
      <c r="J333" s="116"/>
      <c r="K333" s="114"/>
      <c r="L333" s="21"/>
    </row>
    <row r="334" spans="1:12" ht="15" customHeight="1" x14ac:dyDescent="0.25">
      <c r="A334" s="21"/>
      <c r="B334" s="371" t="s">
        <v>189</v>
      </c>
      <c r="C334" s="371"/>
      <c r="D334" s="372" t="s">
        <v>190</v>
      </c>
      <c r="E334" s="372"/>
      <c r="F334" s="372"/>
      <c r="H334" s="86"/>
      <c r="I334" s="124"/>
      <c r="J334" s="116"/>
      <c r="K334" s="114"/>
      <c r="L334" s="21"/>
    </row>
    <row r="335" spans="1:12" ht="15" customHeight="1" x14ac:dyDescent="0.25">
      <c r="A335" s="12"/>
      <c r="B335" s="177"/>
      <c r="C335" s="53"/>
      <c r="D335" s="374" t="s">
        <v>62</v>
      </c>
      <c r="E335" s="374"/>
      <c r="F335" s="374"/>
      <c r="H335" s="85">
        <f>SUM(H333:H334)</f>
        <v>0</v>
      </c>
      <c r="I335" s="78"/>
      <c r="J335" s="53"/>
      <c r="K335" s="64"/>
      <c r="L335" s="12"/>
    </row>
    <row r="336" spans="1:12" ht="15" customHeight="1" x14ac:dyDescent="0.25">
      <c r="A336" s="12"/>
      <c r="B336" s="177"/>
      <c r="C336" s="53"/>
      <c r="D336" s="53"/>
      <c r="E336" s="77"/>
      <c r="H336" s="77"/>
      <c r="I336" s="78"/>
      <c r="J336" s="53"/>
      <c r="K336" s="64"/>
      <c r="L336" s="12"/>
    </row>
    <row r="337" spans="1:12" ht="15" customHeight="1" x14ac:dyDescent="0.25">
      <c r="A337" s="12"/>
      <c r="B337" s="375" t="s">
        <v>191</v>
      </c>
      <c r="C337" s="375"/>
      <c r="D337" s="375"/>
      <c r="E337" s="375"/>
      <c r="F337" s="375"/>
      <c r="H337" s="87">
        <f>+H329-H335</f>
        <v>0</v>
      </c>
      <c r="I337" s="78"/>
      <c r="J337" s="53"/>
      <c r="K337" s="64"/>
      <c r="L337" s="12"/>
    </row>
    <row r="338" spans="1:12" ht="15" customHeight="1" x14ac:dyDescent="0.25">
      <c r="A338" s="12"/>
      <c r="B338" s="88"/>
      <c r="C338" s="89"/>
      <c r="D338" s="89"/>
      <c r="E338" s="90"/>
      <c r="F338" s="90"/>
      <c r="G338" s="90"/>
      <c r="H338" s="90"/>
      <c r="I338" s="91"/>
      <c r="J338" s="53"/>
      <c r="K338" s="64"/>
      <c r="L338" s="12"/>
    </row>
    <row r="339" spans="1:12" ht="15" customHeight="1" x14ac:dyDescent="0.25">
      <c r="A339" s="12"/>
      <c r="B339" s="71"/>
      <c r="C339" s="64"/>
      <c r="D339" s="64"/>
      <c r="E339" s="69"/>
      <c r="F339" s="69"/>
      <c r="G339" s="69"/>
      <c r="H339" s="69"/>
      <c r="I339" s="64"/>
      <c r="J339" s="53"/>
      <c r="K339" s="64"/>
      <c r="L339" s="12"/>
    </row>
    <row r="340" spans="1:12" ht="15" customHeight="1" x14ac:dyDescent="0.25">
      <c r="A340" s="12"/>
      <c r="B340" s="72" t="s">
        <v>10</v>
      </c>
      <c r="C340" s="73"/>
      <c r="D340" s="73"/>
      <c r="E340" s="74"/>
      <c r="F340" s="74"/>
      <c r="G340" s="74"/>
      <c r="H340" s="74"/>
      <c r="I340" s="75"/>
      <c r="J340" s="53"/>
      <c r="K340" s="64"/>
      <c r="L340" s="12"/>
    </row>
    <row r="341" spans="1:12" ht="15" customHeight="1" x14ac:dyDescent="0.25">
      <c r="A341" s="12"/>
      <c r="B341" s="79" t="s">
        <v>181</v>
      </c>
      <c r="C341" s="53"/>
      <c r="D341" s="53"/>
      <c r="E341" s="77"/>
      <c r="H341" s="77"/>
      <c r="I341" s="78"/>
      <c r="J341" s="53"/>
      <c r="K341" s="64"/>
      <c r="L341" s="12"/>
    </row>
    <row r="342" spans="1:12" ht="15" customHeight="1" x14ac:dyDescent="0.25">
      <c r="A342" s="12"/>
      <c r="B342" s="80" t="s">
        <v>182</v>
      </c>
      <c r="C342" s="81" t="s">
        <v>183</v>
      </c>
      <c r="D342" s="53" t="s">
        <v>184</v>
      </c>
      <c r="E342" s="77"/>
      <c r="H342" s="77"/>
      <c r="I342" s="78"/>
      <c r="J342" s="53"/>
      <c r="K342" s="64"/>
      <c r="L342" s="12"/>
    </row>
    <row r="343" spans="1:12" ht="15" customHeight="1" x14ac:dyDescent="0.25">
      <c r="A343" s="12"/>
      <c r="B343" s="82" t="s">
        <v>8</v>
      </c>
      <c r="C343" s="82" t="str">
        <f>+B38</f>
        <v>B</v>
      </c>
      <c r="D343" s="373" t="str">
        <f>+C38</f>
        <v>Total Revenue Income</v>
      </c>
      <c r="E343" s="373"/>
      <c r="F343" s="373"/>
      <c r="H343" s="83">
        <f>+I38</f>
        <v>0</v>
      </c>
      <c r="I343" s="78"/>
      <c r="J343" s="53"/>
      <c r="K343" s="64"/>
      <c r="L343" s="12"/>
    </row>
    <row r="344" spans="1:12" ht="15" customHeight="1" x14ac:dyDescent="0.25">
      <c r="A344" s="12"/>
      <c r="B344" s="82" t="s">
        <v>8</v>
      </c>
      <c r="C344" s="82" t="str">
        <f>+B101</f>
        <v>G</v>
      </c>
      <c r="D344" s="373" t="str">
        <f>+C101</f>
        <v>Total Capital Income</v>
      </c>
      <c r="E344" s="373"/>
      <c r="F344" s="373"/>
      <c r="H344" s="83">
        <f>+F101</f>
        <v>0</v>
      </c>
      <c r="I344" s="78"/>
      <c r="J344" s="53"/>
      <c r="K344" s="64"/>
      <c r="L344" s="12"/>
    </row>
    <row r="345" spans="1:12" ht="15" customHeight="1" x14ac:dyDescent="0.25">
      <c r="A345" s="12"/>
      <c r="B345" s="84"/>
      <c r="C345" s="81"/>
      <c r="D345" s="374" t="s">
        <v>62</v>
      </c>
      <c r="E345" s="374"/>
      <c r="F345" s="374"/>
      <c r="H345" s="85">
        <f>SUM(H343:H344)</f>
        <v>0</v>
      </c>
      <c r="I345" s="78"/>
      <c r="J345" s="53"/>
      <c r="K345" s="64"/>
      <c r="L345" s="12"/>
    </row>
    <row r="346" spans="1:12" ht="15" customHeight="1" x14ac:dyDescent="0.25">
      <c r="A346" s="12"/>
      <c r="B346" s="84"/>
      <c r="C346" s="81"/>
      <c r="D346" s="53"/>
      <c r="E346" s="77"/>
      <c r="H346" s="77"/>
      <c r="I346" s="78"/>
      <c r="J346" s="53"/>
      <c r="K346" s="64"/>
      <c r="L346" s="12"/>
    </row>
    <row r="347" spans="1:12" ht="15" customHeight="1" x14ac:dyDescent="0.25">
      <c r="A347" s="12"/>
      <c r="B347" s="79" t="s">
        <v>185</v>
      </c>
      <c r="C347" s="53"/>
      <c r="D347" s="53"/>
      <c r="E347" s="77"/>
      <c r="H347" s="77"/>
      <c r="I347" s="78"/>
      <c r="J347" s="53"/>
      <c r="K347" s="64"/>
      <c r="L347" s="12"/>
    </row>
    <row r="348" spans="1:12" ht="15" customHeight="1" x14ac:dyDescent="0.25">
      <c r="A348" s="12"/>
      <c r="B348" s="369" t="s">
        <v>186</v>
      </c>
      <c r="C348" s="370"/>
      <c r="D348" s="53" t="s">
        <v>184</v>
      </c>
      <c r="E348" s="77"/>
      <c r="H348" s="77"/>
      <c r="I348" s="78"/>
      <c r="J348" s="53"/>
      <c r="K348" s="64"/>
      <c r="L348" s="12"/>
    </row>
    <row r="349" spans="1:12" ht="15" customHeight="1" x14ac:dyDescent="0.25">
      <c r="A349" s="21"/>
      <c r="B349" s="371" t="s">
        <v>192</v>
      </c>
      <c r="C349" s="371"/>
      <c r="D349" s="372" t="s">
        <v>193</v>
      </c>
      <c r="E349" s="372"/>
      <c r="F349" s="372"/>
      <c r="H349" s="86"/>
      <c r="I349" s="124"/>
      <c r="J349" s="116"/>
      <c r="K349" s="114"/>
      <c r="L349" s="21"/>
    </row>
    <row r="350" spans="1:12" ht="15" customHeight="1" x14ac:dyDescent="0.25">
      <c r="A350" s="12"/>
      <c r="B350" s="177"/>
      <c r="C350" s="53"/>
      <c r="D350" s="374" t="s">
        <v>62</v>
      </c>
      <c r="E350" s="374"/>
      <c r="F350" s="374"/>
      <c r="H350" s="85">
        <f>SUM(H349:H349)</f>
        <v>0</v>
      </c>
      <c r="I350" s="78"/>
      <c r="J350" s="53"/>
      <c r="K350" s="64"/>
      <c r="L350" s="12"/>
    </row>
    <row r="351" spans="1:12" ht="15" customHeight="1" x14ac:dyDescent="0.25">
      <c r="A351" s="12"/>
      <c r="B351" s="177"/>
      <c r="C351" s="53"/>
      <c r="D351" s="53"/>
      <c r="E351" s="77"/>
      <c r="H351" s="77"/>
      <c r="I351" s="78"/>
      <c r="J351" s="53"/>
      <c r="K351" s="64"/>
      <c r="L351" s="12"/>
    </row>
    <row r="352" spans="1:12" ht="15" customHeight="1" x14ac:dyDescent="0.25">
      <c r="A352" s="12"/>
      <c r="B352" s="375" t="s">
        <v>191</v>
      </c>
      <c r="C352" s="375"/>
      <c r="D352" s="375"/>
      <c r="E352" s="375"/>
      <c r="F352" s="375"/>
      <c r="H352" s="87">
        <f>+H345-H350</f>
        <v>0</v>
      </c>
      <c r="I352" s="78"/>
      <c r="J352" s="53"/>
      <c r="K352" s="64"/>
      <c r="L352" s="12"/>
    </row>
    <row r="353" spans="1:12" ht="15" customHeight="1" x14ac:dyDescent="0.25">
      <c r="A353" s="12"/>
      <c r="B353" s="88"/>
      <c r="C353" s="89"/>
      <c r="D353" s="89"/>
      <c r="E353" s="90"/>
      <c r="F353" s="90"/>
      <c r="G353" s="90"/>
      <c r="H353" s="90"/>
      <c r="I353" s="91"/>
      <c r="J353" s="53"/>
      <c r="K353" s="64"/>
      <c r="L353" s="12"/>
    </row>
    <row r="354" spans="1:12" ht="15" customHeight="1" x14ac:dyDescent="0.25">
      <c r="A354" s="12"/>
      <c r="B354" s="71"/>
      <c r="C354" s="64"/>
      <c r="D354" s="64"/>
      <c r="E354" s="69"/>
      <c r="F354" s="69"/>
      <c r="G354" s="69"/>
      <c r="H354" s="69"/>
      <c r="I354" s="64"/>
      <c r="J354" s="53"/>
      <c r="K354" s="64"/>
      <c r="L354" s="12"/>
    </row>
    <row r="355" spans="1:12" ht="15" customHeight="1" x14ac:dyDescent="0.25">
      <c r="A355" s="12"/>
      <c r="B355" s="72" t="s">
        <v>39</v>
      </c>
      <c r="C355" s="73"/>
      <c r="D355" s="73"/>
      <c r="E355" s="74"/>
      <c r="F355" s="74"/>
      <c r="G355" s="74"/>
      <c r="H355" s="74"/>
      <c r="I355" s="75"/>
      <c r="J355" s="53"/>
      <c r="K355" s="64"/>
      <c r="L355" s="12"/>
    </row>
    <row r="356" spans="1:12" ht="15" customHeight="1" x14ac:dyDescent="0.25">
      <c r="A356" s="12"/>
      <c r="B356" s="79" t="s">
        <v>181</v>
      </c>
      <c r="C356" s="53"/>
      <c r="D356" s="53"/>
      <c r="E356" s="77"/>
      <c r="H356" s="77"/>
      <c r="I356" s="78"/>
      <c r="J356" s="53"/>
      <c r="K356" s="64"/>
      <c r="L356" s="12"/>
    </row>
    <row r="357" spans="1:12" ht="15" customHeight="1" x14ac:dyDescent="0.25">
      <c r="A357" s="12"/>
      <c r="B357" s="80" t="s">
        <v>182</v>
      </c>
      <c r="C357" s="81" t="s">
        <v>183</v>
      </c>
      <c r="D357" s="53" t="s">
        <v>184</v>
      </c>
      <c r="E357" s="77"/>
      <c r="H357" s="77"/>
      <c r="I357" s="78"/>
      <c r="J357" s="53"/>
      <c r="K357" s="64"/>
      <c r="L357" s="12"/>
    </row>
    <row r="358" spans="1:12" ht="15" customHeight="1" x14ac:dyDescent="0.25">
      <c r="A358" s="12"/>
      <c r="B358" s="82" t="s">
        <v>8</v>
      </c>
      <c r="C358" s="82" t="str">
        <f>+B82</f>
        <v>D</v>
      </c>
      <c r="D358" s="373" t="str">
        <f>+C82</f>
        <v>Total Revenue Expenditure</v>
      </c>
      <c r="E358" s="373"/>
      <c r="F358" s="373"/>
      <c r="H358" s="83">
        <f>+I82</f>
        <v>0</v>
      </c>
      <c r="I358" s="78"/>
      <c r="J358" s="53"/>
      <c r="K358" s="64"/>
      <c r="L358" s="12"/>
    </row>
    <row r="359" spans="1:12" ht="15" customHeight="1" x14ac:dyDescent="0.25">
      <c r="A359" s="12"/>
      <c r="B359" s="82" t="s">
        <v>8</v>
      </c>
      <c r="C359" s="82" t="str">
        <f>+B110</f>
        <v>I</v>
      </c>
      <c r="D359" s="373" t="str">
        <f>+C110</f>
        <v xml:space="preserve">Total Capital Expenditure </v>
      </c>
      <c r="E359" s="373"/>
      <c r="F359" s="373"/>
      <c r="H359" s="83">
        <f>+F110</f>
        <v>0</v>
      </c>
      <c r="I359" s="78"/>
      <c r="J359" s="53"/>
      <c r="K359" s="64"/>
      <c r="L359" s="12"/>
    </row>
    <row r="360" spans="1:12" ht="15" customHeight="1" x14ac:dyDescent="0.25">
      <c r="A360" s="12"/>
      <c r="B360" s="84"/>
      <c r="C360" s="81"/>
      <c r="D360" s="374" t="s">
        <v>62</v>
      </c>
      <c r="E360" s="374"/>
      <c r="F360" s="374"/>
      <c r="H360" s="85">
        <f>SUM(H358:H359)</f>
        <v>0</v>
      </c>
      <c r="I360" s="78"/>
      <c r="J360" s="53"/>
      <c r="K360" s="64"/>
      <c r="L360" s="12"/>
    </row>
    <row r="361" spans="1:12" ht="15" customHeight="1" x14ac:dyDescent="0.25">
      <c r="A361" s="12"/>
      <c r="B361" s="84"/>
      <c r="C361" s="81"/>
      <c r="D361" s="53"/>
      <c r="E361" s="77"/>
      <c r="H361" s="77"/>
      <c r="I361" s="78"/>
      <c r="J361" s="53"/>
      <c r="K361" s="64"/>
      <c r="L361" s="12"/>
    </row>
    <row r="362" spans="1:12" ht="15" customHeight="1" x14ac:dyDescent="0.25">
      <c r="A362" s="12"/>
      <c r="B362" s="79" t="s">
        <v>185</v>
      </c>
      <c r="C362" s="53"/>
      <c r="D362" s="53"/>
      <c r="E362" s="77"/>
      <c r="H362" s="77"/>
      <c r="I362" s="78"/>
      <c r="J362" s="53"/>
      <c r="K362" s="64"/>
      <c r="L362" s="12"/>
    </row>
    <row r="363" spans="1:12" ht="15" customHeight="1" x14ac:dyDescent="0.25">
      <c r="A363" s="12"/>
      <c r="B363" s="369" t="s">
        <v>186</v>
      </c>
      <c r="C363" s="370"/>
      <c r="D363" s="53" t="s">
        <v>184</v>
      </c>
      <c r="E363" s="77"/>
      <c r="H363" s="77"/>
      <c r="I363" s="78"/>
      <c r="J363" s="53"/>
      <c r="K363" s="64"/>
      <c r="L363" s="12"/>
    </row>
    <row r="364" spans="1:12" ht="15" customHeight="1" x14ac:dyDescent="0.25">
      <c r="A364" s="21"/>
      <c r="B364" s="371" t="s">
        <v>194</v>
      </c>
      <c r="C364" s="371"/>
      <c r="D364" s="372" t="s">
        <v>195</v>
      </c>
      <c r="E364" s="372"/>
      <c r="F364" s="372"/>
      <c r="H364" s="86"/>
      <c r="I364" s="124"/>
      <c r="J364" s="116"/>
      <c r="K364" s="114"/>
      <c r="L364" s="21"/>
    </row>
    <row r="365" spans="1:12" ht="15" customHeight="1" x14ac:dyDescent="0.25">
      <c r="A365" s="21"/>
      <c r="B365" s="371" t="s">
        <v>196</v>
      </c>
      <c r="C365" s="371"/>
      <c r="D365" s="372" t="s">
        <v>197</v>
      </c>
      <c r="E365" s="372"/>
      <c r="F365" s="372"/>
      <c r="H365" s="86"/>
      <c r="I365" s="124"/>
      <c r="J365" s="116"/>
      <c r="K365" s="114"/>
      <c r="L365" s="21"/>
    </row>
    <row r="366" spans="1:12" ht="15" customHeight="1" x14ac:dyDescent="0.25">
      <c r="A366" s="12"/>
      <c r="B366" s="177"/>
      <c r="C366" s="53"/>
      <c r="D366" s="374" t="s">
        <v>62</v>
      </c>
      <c r="E366" s="374"/>
      <c r="F366" s="374"/>
      <c r="H366" s="85">
        <f>SUM(H364:H365)</f>
        <v>0</v>
      </c>
      <c r="I366" s="78"/>
      <c r="J366" s="53"/>
      <c r="K366" s="64"/>
      <c r="L366" s="12"/>
    </row>
    <row r="367" spans="1:12" ht="15" customHeight="1" x14ac:dyDescent="0.25">
      <c r="A367" s="12"/>
      <c r="B367" s="177"/>
      <c r="C367" s="53"/>
      <c r="D367" s="53"/>
      <c r="E367" s="77"/>
      <c r="H367" s="77"/>
      <c r="I367" s="78"/>
      <c r="J367" s="53"/>
      <c r="K367" s="64"/>
      <c r="L367" s="12"/>
    </row>
    <row r="368" spans="1:12" ht="15" customHeight="1" x14ac:dyDescent="0.25">
      <c r="A368" s="12"/>
      <c r="B368" s="375" t="s">
        <v>191</v>
      </c>
      <c r="C368" s="375"/>
      <c r="D368" s="375"/>
      <c r="E368" s="375"/>
      <c r="F368" s="375"/>
      <c r="H368" s="87">
        <f>+H360-H366</f>
        <v>0</v>
      </c>
      <c r="I368" s="78"/>
      <c r="J368" s="53"/>
      <c r="K368" s="64"/>
      <c r="L368" s="12"/>
    </row>
    <row r="369" spans="1:12" ht="15" customHeight="1" x14ac:dyDescent="0.25">
      <c r="A369" s="12"/>
      <c r="B369" s="88"/>
      <c r="C369" s="89"/>
      <c r="D369" s="89"/>
      <c r="E369" s="90"/>
      <c r="F369" s="90"/>
      <c r="G369" s="90"/>
      <c r="H369" s="90"/>
      <c r="I369" s="91"/>
      <c r="J369" s="53"/>
      <c r="K369" s="64"/>
      <c r="L369" s="12"/>
    </row>
    <row r="370" spans="1:12" ht="15" customHeight="1" x14ac:dyDescent="0.25">
      <c r="A370" s="12"/>
      <c r="B370" s="71"/>
      <c r="C370" s="64"/>
      <c r="D370" s="64"/>
      <c r="E370" s="69"/>
      <c r="F370" s="69"/>
      <c r="G370" s="69"/>
      <c r="H370" s="69"/>
      <c r="I370" s="64"/>
      <c r="J370" s="53"/>
      <c r="K370" s="64"/>
      <c r="L370" s="12"/>
    </row>
    <row r="371" spans="1:12" ht="15" customHeight="1" x14ac:dyDescent="0.25">
      <c r="A371" s="12"/>
      <c r="B371" s="72" t="s">
        <v>198</v>
      </c>
      <c r="C371" s="73"/>
      <c r="D371" s="73"/>
      <c r="E371" s="74"/>
      <c r="F371" s="74"/>
      <c r="G371" s="74"/>
      <c r="H371" s="74"/>
      <c r="I371" s="75"/>
      <c r="J371" s="53"/>
      <c r="K371" s="64"/>
      <c r="L371" s="12"/>
    </row>
    <row r="372" spans="1:12" ht="15" customHeight="1" x14ac:dyDescent="0.25">
      <c r="A372" s="12"/>
      <c r="B372" s="79" t="s">
        <v>181</v>
      </c>
      <c r="C372" s="53"/>
      <c r="D372" s="53"/>
      <c r="E372" s="77"/>
      <c r="H372" s="77"/>
      <c r="I372" s="78"/>
      <c r="J372" s="53"/>
      <c r="K372" s="64"/>
      <c r="L372" s="12"/>
    </row>
    <row r="373" spans="1:12" ht="15" customHeight="1" x14ac:dyDescent="0.25">
      <c r="A373" s="12"/>
      <c r="B373" s="80" t="s">
        <v>182</v>
      </c>
      <c r="C373" s="81" t="s">
        <v>183</v>
      </c>
      <c r="D373" s="53" t="s">
        <v>184</v>
      </c>
      <c r="E373" s="77"/>
      <c r="H373" s="77"/>
      <c r="I373" s="78"/>
      <c r="J373" s="53"/>
      <c r="K373" s="64"/>
      <c r="L373" s="12"/>
    </row>
    <row r="374" spans="1:12" ht="15" customHeight="1" x14ac:dyDescent="0.25">
      <c r="A374" s="12"/>
      <c r="B374" s="82" t="s">
        <v>35</v>
      </c>
      <c r="C374" s="142">
        <f>+B128</f>
        <v>4</v>
      </c>
      <c r="D374" s="373" t="str">
        <f>+C128</f>
        <v>Cash Statement as at 31st March 2024</v>
      </c>
      <c r="E374" s="373"/>
      <c r="F374" s="373"/>
      <c r="H374" s="83">
        <f>I126</f>
        <v>0</v>
      </c>
      <c r="I374" s="78"/>
      <c r="J374" s="53"/>
      <c r="K374" s="64"/>
      <c r="L374" s="12"/>
    </row>
    <row r="375" spans="1:12" ht="15" customHeight="1" x14ac:dyDescent="0.25">
      <c r="A375" s="12"/>
      <c r="B375" s="84"/>
      <c r="C375" s="178"/>
      <c r="D375" s="374" t="s">
        <v>62</v>
      </c>
      <c r="E375" s="374"/>
      <c r="F375" s="374"/>
      <c r="H375" s="85">
        <f>SUM(H374:H374)</f>
        <v>0</v>
      </c>
      <c r="I375" s="78"/>
      <c r="J375" s="53"/>
      <c r="K375" s="64"/>
      <c r="L375" s="12"/>
    </row>
    <row r="376" spans="1:12" ht="15" customHeight="1" x14ac:dyDescent="0.25">
      <c r="A376" s="12"/>
      <c r="B376" s="84"/>
      <c r="C376" s="81"/>
      <c r="D376" s="53"/>
      <c r="E376" s="77"/>
      <c r="H376" s="77"/>
      <c r="I376" s="78"/>
      <c r="J376" s="53"/>
      <c r="K376" s="64"/>
      <c r="L376" s="12"/>
    </row>
    <row r="377" spans="1:12" ht="15" customHeight="1" x14ac:dyDescent="0.25">
      <c r="A377" s="12"/>
      <c r="B377" s="79" t="s">
        <v>185</v>
      </c>
      <c r="C377" s="53"/>
      <c r="D377" s="53"/>
      <c r="E377" s="77"/>
      <c r="H377" s="77"/>
      <c r="I377" s="78"/>
      <c r="J377" s="53"/>
      <c r="K377" s="64"/>
      <c r="L377" s="12"/>
    </row>
    <row r="378" spans="1:12" ht="15" customHeight="1" x14ac:dyDescent="0.25">
      <c r="A378" s="12"/>
      <c r="B378" s="369" t="s">
        <v>186</v>
      </c>
      <c r="C378" s="370"/>
      <c r="D378" s="53" t="s">
        <v>184</v>
      </c>
      <c r="E378" s="77"/>
      <c r="H378" s="77"/>
      <c r="I378" s="78"/>
      <c r="J378" s="53"/>
      <c r="K378" s="64"/>
      <c r="L378" s="12"/>
    </row>
    <row r="379" spans="1:12" ht="15" customHeight="1" x14ac:dyDescent="0.25">
      <c r="A379" s="21"/>
      <c r="B379" s="371" t="s">
        <v>199</v>
      </c>
      <c r="C379" s="371"/>
      <c r="D379" s="372" t="s">
        <v>200</v>
      </c>
      <c r="E379" s="372"/>
      <c r="F379" s="372"/>
      <c r="H379" s="86"/>
      <c r="I379" s="124"/>
      <c r="J379" s="116"/>
      <c r="K379" s="114"/>
      <c r="L379" s="21"/>
    </row>
    <row r="380" spans="1:12" ht="15" customHeight="1" x14ac:dyDescent="0.25">
      <c r="A380" s="12"/>
      <c r="B380" s="84"/>
      <c r="C380" s="53"/>
      <c r="D380" s="374" t="s">
        <v>62</v>
      </c>
      <c r="E380" s="374"/>
      <c r="F380" s="374"/>
      <c r="H380" s="85">
        <f>SUM(H379:H379)</f>
        <v>0</v>
      </c>
      <c r="I380" s="78"/>
      <c r="J380" s="53"/>
      <c r="K380" s="64"/>
      <c r="L380" s="12"/>
    </row>
    <row r="381" spans="1:12" ht="15" customHeight="1" x14ac:dyDescent="0.25">
      <c r="A381" s="12"/>
      <c r="B381" s="84"/>
      <c r="C381" s="53"/>
      <c r="D381" s="53"/>
      <c r="E381" s="77"/>
      <c r="H381" s="77"/>
      <c r="I381" s="78"/>
      <c r="J381" s="53"/>
      <c r="K381" s="64"/>
      <c r="L381" s="12"/>
    </row>
    <row r="382" spans="1:12" ht="15" customHeight="1" x14ac:dyDescent="0.25">
      <c r="A382" s="12"/>
      <c r="B382" s="375" t="s">
        <v>191</v>
      </c>
      <c r="C382" s="375"/>
      <c r="D382" s="375"/>
      <c r="E382" s="375"/>
      <c r="F382" s="375"/>
      <c r="H382" s="87">
        <f>+H375-H380</f>
        <v>0</v>
      </c>
      <c r="I382" s="78"/>
      <c r="J382" s="53"/>
      <c r="K382" s="64"/>
      <c r="L382" s="12"/>
    </row>
    <row r="383" spans="1:12" ht="15" customHeight="1" x14ac:dyDescent="0.25">
      <c r="A383" s="12"/>
      <c r="B383" s="88"/>
      <c r="C383" s="89"/>
      <c r="D383" s="89"/>
      <c r="E383" s="90"/>
      <c r="F383" s="308"/>
      <c r="G383" s="164"/>
      <c r="H383" s="90"/>
      <c r="I383" s="91"/>
      <c r="J383" s="53"/>
      <c r="K383" s="64"/>
      <c r="L383" s="12"/>
    </row>
    <row r="384" spans="1:12" ht="15" customHeight="1" x14ac:dyDescent="0.25">
      <c r="A384" s="11"/>
      <c r="B384" s="48" t="s">
        <v>206</v>
      </c>
      <c r="C384" s="53"/>
      <c r="D384" s="53"/>
      <c r="E384" s="77"/>
      <c r="F384" s="77"/>
      <c r="G384" s="77"/>
      <c r="H384" s="77"/>
      <c r="I384" s="53"/>
      <c r="J384" s="53"/>
      <c r="K384" s="64"/>
      <c r="L384" s="12"/>
    </row>
    <row r="385" spans="1:12" ht="15" customHeight="1" x14ac:dyDescent="0.25">
      <c r="A385" s="11"/>
      <c r="B385" s="48" t="s">
        <v>178</v>
      </c>
      <c r="C385" s="53"/>
      <c r="D385" s="53"/>
      <c r="E385" s="77"/>
      <c r="F385" s="70"/>
      <c r="G385" s="77"/>
      <c r="H385" s="77"/>
      <c r="I385" s="53"/>
      <c r="J385" s="53"/>
      <c r="K385" s="64"/>
      <c r="L385" s="12"/>
    </row>
    <row r="386" spans="1:12" ht="15" customHeight="1" x14ac:dyDescent="0.25">
      <c r="A386" s="11"/>
      <c r="B386" s="48"/>
      <c r="C386" s="53"/>
      <c r="D386" s="53"/>
      <c r="E386" s="77"/>
      <c r="F386" s="77"/>
      <c r="G386" s="77"/>
      <c r="H386" s="77"/>
      <c r="I386" s="53"/>
      <c r="J386" s="53"/>
      <c r="K386" s="64"/>
      <c r="L386" s="12"/>
    </row>
    <row r="387" spans="1:12" ht="15" customHeight="1" x14ac:dyDescent="0.25">
      <c r="A387" s="11"/>
      <c r="D387" s="383" t="str">
        <f>D3</f>
        <v>PICK FROM DROP DOWN LIST</v>
      </c>
      <c r="E387" s="383"/>
      <c r="F387" s="383"/>
      <c r="G387" s="77"/>
      <c r="H387" s="77"/>
      <c r="I387" s="53"/>
      <c r="J387" s="53"/>
      <c r="K387" s="64"/>
      <c r="L387" s="12"/>
    </row>
    <row r="388" spans="1:12" ht="15" customHeight="1" x14ac:dyDescent="0.25">
      <c r="A388" s="77"/>
      <c r="B388" s="77"/>
      <c r="C388" s="77"/>
      <c r="D388" s="77"/>
      <c r="E388" s="77"/>
      <c r="F388" s="77"/>
      <c r="G388" s="77"/>
      <c r="H388" s="77"/>
      <c r="I388" s="53"/>
      <c r="J388" s="53"/>
      <c r="K388" s="64"/>
      <c r="L388" s="12"/>
    </row>
    <row r="389" spans="1:12" ht="15" customHeight="1" x14ac:dyDescent="0.25">
      <c r="A389" s="12"/>
      <c r="B389" s="72" t="s">
        <v>201</v>
      </c>
      <c r="C389" s="73"/>
      <c r="D389" s="73"/>
      <c r="E389" s="74"/>
      <c r="F389" s="74"/>
      <c r="G389" s="74"/>
      <c r="H389" s="74"/>
      <c r="I389" s="75"/>
      <c r="J389" s="53"/>
      <c r="K389" s="64"/>
      <c r="L389" s="12"/>
    </row>
    <row r="390" spans="1:12" ht="15" customHeight="1" x14ac:dyDescent="0.25">
      <c r="A390" s="12"/>
      <c r="B390" s="79" t="s">
        <v>181</v>
      </c>
      <c r="C390" s="53"/>
      <c r="D390" s="53"/>
      <c r="E390" s="77"/>
      <c r="H390" s="77"/>
      <c r="I390" s="78"/>
      <c r="J390" s="53"/>
      <c r="K390" s="64"/>
      <c r="L390" s="12"/>
    </row>
    <row r="391" spans="1:12" ht="15" customHeight="1" x14ac:dyDescent="0.25">
      <c r="A391" s="1"/>
      <c r="B391" s="80" t="s">
        <v>182</v>
      </c>
      <c r="C391" s="81" t="s">
        <v>183</v>
      </c>
      <c r="D391" s="53" t="s">
        <v>184</v>
      </c>
      <c r="E391" s="77"/>
      <c r="H391" s="77"/>
      <c r="I391" s="78"/>
      <c r="J391" s="17"/>
      <c r="K391" s="17"/>
      <c r="L391" s="1"/>
    </row>
    <row r="392" spans="1:12" ht="27.75" customHeight="1" x14ac:dyDescent="0.25">
      <c r="A392" s="1"/>
      <c r="B392" s="82" t="s">
        <v>35</v>
      </c>
      <c r="C392" s="142">
        <f>+B138</f>
        <v>6</v>
      </c>
      <c r="D392" s="373" t="str">
        <f>+C138</f>
        <v>Accrued Expenditure (invoices not paid by 31st March 2024 for goods and services received before 1 April 2024) - PLEASE LIST BELOW</v>
      </c>
      <c r="E392" s="373"/>
      <c r="F392" s="373"/>
      <c r="H392" s="83">
        <f>+I147</f>
        <v>0</v>
      </c>
      <c r="I392" s="78"/>
      <c r="J392" s="17"/>
      <c r="K392" s="17"/>
      <c r="L392" s="1"/>
    </row>
    <row r="393" spans="1:12" ht="30" customHeight="1" x14ac:dyDescent="0.25">
      <c r="A393" s="1"/>
      <c r="B393" s="82" t="s">
        <v>35</v>
      </c>
      <c r="C393" s="142">
        <f>+B151</f>
        <v>7</v>
      </c>
      <c r="D393" s="373" t="str">
        <f>+C151</f>
        <v>Deferred Income (income received by 31st March 2024 but relating to the 2024-25 financial year) - PLEASE LIST BELOW</v>
      </c>
      <c r="E393" s="373"/>
      <c r="F393" s="373"/>
      <c r="H393" s="83">
        <f>+I156</f>
        <v>0</v>
      </c>
      <c r="I393" s="78"/>
      <c r="J393" s="17"/>
      <c r="K393" s="17"/>
      <c r="L393" s="1"/>
    </row>
    <row r="394" spans="1:12" ht="15" customHeight="1" x14ac:dyDescent="0.25">
      <c r="A394" s="1"/>
      <c r="B394" s="84"/>
      <c r="C394" s="178"/>
      <c r="D394" s="374" t="s">
        <v>62</v>
      </c>
      <c r="E394" s="374"/>
      <c r="F394" s="374"/>
      <c r="H394" s="85">
        <f>SUM(H392:H393)</f>
        <v>0</v>
      </c>
      <c r="I394" s="78"/>
      <c r="J394" s="17"/>
      <c r="K394" s="17"/>
      <c r="L394" s="1"/>
    </row>
    <row r="395" spans="1:12" ht="15" customHeight="1" x14ac:dyDescent="0.25">
      <c r="A395" s="1"/>
      <c r="B395" s="84"/>
      <c r="C395" s="81"/>
      <c r="D395" s="53"/>
      <c r="E395" s="77"/>
      <c r="H395" s="77"/>
      <c r="I395" s="78"/>
      <c r="J395" s="17"/>
      <c r="K395" s="17"/>
      <c r="L395" s="1"/>
    </row>
    <row r="396" spans="1:12" ht="15" customHeight="1" x14ac:dyDescent="0.25">
      <c r="A396" s="1"/>
      <c r="B396" s="79" t="s">
        <v>185</v>
      </c>
      <c r="C396" s="53"/>
      <c r="D396" s="53"/>
      <c r="E396" s="77"/>
      <c r="H396" s="77"/>
      <c r="I396" s="78"/>
      <c r="J396" s="17"/>
      <c r="K396" s="17"/>
      <c r="L396" s="1"/>
    </row>
    <row r="397" spans="1:12" ht="15" customHeight="1" x14ac:dyDescent="0.25">
      <c r="A397" s="1"/>
      <c r="B397" s="369" t="s">
        <v>186</v>
      </c>
      <c r="C397" s="370"/>
      <c r="D397" s="53" t="s">
        <v>184</v>
      </c>
      <c r="E397" s="77"/>
      <c r="H397" s="77"/>
      <c r="I397" s="78"/>
      <c r="J397" s="17"/>
      <c r="K397" s="17"/>
      <c r="L397" s="1"/>
    </row>
    <row r="398" spans="1:12" ht="15" customHeight="1" x14ac:dyDescent="0.25">
      <c r="A398" s="10"/>
      <c r="B398" s="371" t="s">
        <v>202</v>
      </c>
      <c r="C398" s="371"/>
      <c r="D398" s="376" t="s">
        <v>203</v>
      </c>
      <c r="E398" s="377"/>
      <c r="F398" s="378"/>
      <c r="H398" s="86"/>
      <c r="I398" s="124"/>
      <c r="J398" s="18"/>
      <c r="K398" s="18"/>
      <c r="L398" s="10"/>
    </row>
    <row r="399" spans="1:12" ht="15" customHeight="1" x14ac:dyDescent="0.25">
      <c r="A399" s="10"/>
      <c r="B399" s="371" t="s">
        <v>204</v>
      </c>
      <c r="C399" s="371"/>
      <c r="D399" s="372" t="s">
        <v>205</v>
      </c>
      <c r="E399" s="372"/>
      <c r="F399" s="372"/>
      <c r="H399" s="86"/>
      <c r="I399" s="124"/>
      <c r="J399" s="18"/>
      <c r="K399" s="18"/>
      <c r="L399" s="10"/>
    </row>
    <row r="400" spans="1:12" ht="15" customHeight="1" x14ac:dyDescent="0.25">
      <c r="A400" s="10"/>
      <c r="B400" s="371"/>
      <c r="C400" s="371"/>
      <c r="D400" s="372"/>
      <c r="E400" s="372"/>
      <c r="F400" s="372"/>
      <c r="H400" s="86"/>
      <c r="I400" s="124"/>
      <c r="J400" s="18"/>
      <c r="K400" s="18"/>
      <c r="L400" s="10"/>
    </row>
    <row r="401" spans="1:12" ht="15" customHeight="1" x14ac:dyDescent="0.25">
      <c r="A401" s="1"/>
      <c r="B401" s="177"/>
      <c r="C401" s="53"/>
      <c r="D401" s="374" t="s">
        <v>62</v>
      </c>
      <c r="E401" s="374"/>
      <c r="F401" s="374"/>
      <c r="H401" s="85">
        <f>SUM(H398:H400)</f>
        <v>0</v>
      </c>
      <c r="I401" s="78"/>
      <c r="J401" s="17"/>
      <c r="K401" s="17"/>
      <c r="L401" s="1"/>
    </row>
    <row r="402" spans="1:12" ht="15" customHeight="1" x14ac:dyDescent="0.25">
      <c r="A402" s="1"/>
      <c r="B402" s="177"/>
      <c r="C402" s="53"/>
      <c r="D402" s="53"/>
      <c r="E402" s="77"/>
      <c r="H402" s="77"/>
      <c r="I402" s="78"/>
      <c r="J402" s="17"/>
      <c r="K402" s="17"/>
      <c r="L402" s="1"/>
    </row>
    <row r="403" spans="1:12" ht="15" customHeight="1" x14ac:dyDescent="0.25">
      <c r="A403" s="1"/>
      <c r="B403" s="375" t="s">
        <v>191</v>
      </c>
      <c r="C403" s="375"/>
      <c r="D403" s="375"/>
      <c r="E403" s="375"/>
      <c r="F403" s="375"/>
      <c r="H403" s="87">
        <f>+H394-H401</f>
        <v>0</v>
      </c>
      <c r="I403" s="78"/>
      <c r="J403" s="17"/>
      <c r="K403" s="17"/>
      <c r="L403" s="1"/>
    </row>
    <row r="404" spans="1:12" ht="15" customHeight="1" x14ac:dyDescent="0.25">
      <c r="A404" s="1"/>
      <c r="B404" s="88"/>
      <c r="C404" s="89"/>
      <c r="D404" s="89"/>
      <c r="E404" s="90"/>
      <c r="F404" s="90"/>
      <c r="G404" s="90"/>
      <c r="H404" s="90"/>
      <c r="I404" s="91"/>
      <c r="J404" s="17"/>
      <c r="K404" s="17"/>
      <c r="L404" s="1"/>
    </row>
    <row r="405" spans="1:12" ht="15" customHeight="1" x14ac:dyDescent="0.25">
      <c r="A405" s="1"/>
      <c r="B405" s="49"/>
      <c r="C405" s="17"/>
      <c r="D405" s="17"/>
      <c r="E405" s="26"/>
      <c r="H405" s="26"/>
      <c r="I405" s="17"/>
      <c r="J405" s="23"/>
      <c r="K405" s="17"/>
      <c r="L405" s="1"/>
    </row>
    <row r="406" spans="1:12" ht="15" customHeight="1" x14ac:dyDescent="0.25">
      <c r="A406" s="1"/>
      <c r="B406" s="72" t="s">
        <v>207</v>
      </c>
      <c r="C406" s="73"/>
      <c r="D406" s="73"/>
      <c r="E406" s="74"/>
      <c r="F406" s="74"/>
      <c r="G406" s="74"/>
      <c r="H406" s="74"/>
      <c r="I406" s="75"/>
      <c r="J406" s="17"/>
      <c r="K406" s="17"/>
      <c r="L406" s="1"/>
    </row>
    <row r="407" spans="1:12" ht="15" customHeight="1" x14ac:dyDescent="0.25">
      <c r="A407" s="1"/>
      <c r="B407" s="76"/>
      <c r="C407" s="53"/>
      <c r="D407" s="53"/>
      <c r="E407" s="77"/>
      <c r="H407" s="77"/>
      <c r="I407" s="78"/>
      <c r="J407" s="17"/>
      <c r="K407" s="17"/>
      <c r="L407" s="1"/>
    </row>
    <row r="408" spans="1:12" ht="15" customHeight="1" x14ac:dyDescent="0.25">
      <c r="A408" s="1"/>
      <c r="B408" s="79" t="s">
        <v>181</v>
      </c>
      <c r="C408" s="53"/>
      <c r="D408" s="53"/>
      <c r="E408" s="77"/>
      <c r="H408" s="77"/>
      <c r="I408" s="78"/>
      <c r="J408" s="17"/>
      <c r="K408" s="17"/>
      <c r="L408" s="1"/>
    </row>
    <row r="409" spans="1:12" ht="15" customHeight="1" x14ac:dyDescent="0.25">
      <c r="A409" s="1"/>
      <c r="B409" s="80" t="s">
        <v>182</v>
      </c>
      <c r="C409" s="81" t="s">
        <v>183</v>
      </c>
      <c r="D409" s="53" t="s">
        <v>184</v>
      </c>
      <c r="E409" s="77"/>
      <c r="H409" s="77"/>
      <c r="I409" s="78"/>
      <c r="J409" s="17"/>
      <c r="K409" s="17"/>
      <c r="L409" s="1"/>
    </row>
    <row r="410" spans="1:12" ht="33" customHeight="1" x14ac:dyDescent="0.25">
      <c r="A410" s="1"/>
      <c r="B410" s="294" t="s">
        <v>35</v>
      </c>
      <c r="C410" s="142">
        <f>+B159</f>
        <v>8</v>
      </c>
      <c r="D410" s="373" t="str">
        <f>+C159</f>
        <v>Prepayments (invoices paid before 1st April 2024 for which goods or services are to be received after 31st March 2024 - PLEASE LIST BELOW</v>
      </c>
      <c r="E410" s="373"/>
      <c r="F410" s="373"/>
      <c r="H410" s="83">
        <f>I164</f>
        <v>0</v>
      </c>
      <c r="I410" s="78"/>
      <c r="J410" s="17"/>
      <c r="K410" s="17"/>
      <c r="L410" s="1"/>
    </row>
    <row r="411" spans="1:12" ht="36.75" customHeight="1" x14ac:dyDescent="0.25">
      <c r="A411" s="1"/>
      <c r="B411" s="294" t="s">
        <v>35</v>
      </c>
      <c r="C411" s="142">
        <f>+B167</f>
        <v>9</v>
      </c>
      <c r="D411" s="373" t="str">
        <f>+C167</f>
        <v>Accrued Income (cash,cheques,other income and funding/grants) relating to 2023-24, but either not yet received or banked after 31st March 2024 -  PLEASE LIST BELOW</v>
      </c>
      <c r="E411" s="373"/>
      <c r="F411" s="373"/>
      <c r="H411" s="83">
        <f>I174</f>
        <v>0</v>
      </c>
      <c r="I411" s="78"/>
      <c r="J411" s="17"/>
      <c r="K411" s="17"/>
      <c r="L411" s="1"/>
    </row>
    <row r="412" spans="1:12" ht="15" customHeight="1" x14ac:dyDescent="0.25">
      <c r="A412" s="1"/>
      <c r="B412" s="84"/>
      <c r="C412" s="81"/>
      <c r="D412" s="374" t="s">
        <v>62</v>
      </c>
      <c r="E412" s="374"/>
      <c r="F412" s="374"/>
      <c r="H412" s="85">
        <f>SUM(H410:H411)</f>
        <v>0</v>
      </c>
      <c r="I412" s="78"/>
      <c r="J412" s="17"/>
      <c r="K412" s="17"/>
      <c r="L412" s="1"/>
    </row>
    <row r="413" spans="1:12" ht="15" customHeight="1" x14ac:dyDescent="0.25">
      <c r="A413" s="1"/>
      <c r="B413" s="84"/>
      <c r="C413" s="81"/>
      <c r="D413" s="53"/>
      <c r="E413" s="77"/>
      <c r="H413" s="77"/>
      <c r="I413" s="78"/>
      <c r="J413" s="17"/>
      <c r="K413" s="17"/>
      <c r="L413" s="1"/>
    </row>
    <row r="414" spans="1:12" ht="15" customHeight="1" x14ac:dyDescent="0.25">
      <c r="A414" s="1"/>
      <c r="B414" s="79" t="s">
        <v>185</v>
      </c>
      <c r="C414" s="53"/>
      <c r="D414" s="53"/>
      <c r="E414" s="77"/>
      <c r="H414" s="77"/>
      <c r="I414" s="78"/>
      <c r="J414" s="17"/>
      <c r="K414" s="17"/>
      <c r="L414" s="1"/>
    </row>
    <row r="415" spans="1:12" ht="15" customHeight="1" x14ac:dyDescent="0.25">
      <c r="A415" s="1"/>
      <c r="B415" s="369" t="s">
        <v>186</v>
      </c>
      <c r="C415" s="370"/>
      <c r="D415" s="53" t="s">
        <v>184</v>
      </c>
      <c r="E415" s="77"/>
      <c r="H415" s="77"/>
      <c r="I415" s="78"/>
      <c r="J415" s="17"/>
      <c r="K415" s="17"/>
      <c r="L415" s="1"/>
    </row>
    <row r="416" spans="1:12" ht="15" customHeight="1" x14ac:dyDescent="0.25">
      <c r="A416" s="10"/>
      <c r="B416" s="371" t="s">
        <v>208</v>
      </c>
      <c r="C416" s="371"/>
      <c r="D416" s="376" t="s">
        <v>209</v>
      </c>
      <c r="E416" s="377"/>
      <c r="F416" s="378"/>
      <c r="H416" s="86"/>
      <c r="I416" s="124"/>
      <c r="J416" s="18"/>
      <c r="K416" s="18"/>
      <c r="L416" s="10"/>
    </row>
    <row r="417" spans="1:12" ht="15" customHeight="1" x14ac:dyDescent="0.25">
      <c r="A417" s="10"/>
      <c r="B417" s="371" t="s">
        <v>210</v>
      </c>
      <c r="C417" s="371"/>
      <c r="D417" s="372" t="s">
        <v>211</v>
      </c>
      <c r="E417" s="372"/>
      <c r="F417" s="372"/>
      <c r="H417" s="86"/>
      <c r="I417" s="124"/>
      <c r="J417" s="18"/>
      <c r="K417" s="18"/>
      <c r="L417" s="10"/>
    </row>
    <row r="418" spans="1:12" ht="15" customHeight="1" x14ac:dyDescent="0.25">
      <c r="A418" s="10"/>
      <c r="B418" s="371"/>
      <c r="C418" s="371"/>
      <c r="D418" s="372"/>
      <c r="E418" s="372"/>
      <c r="F418" s="372"/>
      <c r="H418" s="86"/>
      <c r="I418" s="124"/>
      <c r="J418" s="18"/>
      <c r="K418" s="18"/>
      <c r="L418" s="10"/>
    </row>
    <row r="419" spans="1:12" ht="15" customHeight="1" x14ac:dyDescent="0.25">
      <c r="A419" s="1"/>
      <c r="B419" s="177"/>
      <c r="C419" s="53"/>
      <c r="D419" s="374" t="s">
        <v>62</v>
      </c>
      <c r="E419" s="374"/>
      <c r="F419" s="374"/>
      <c r="H419" s="85">
        <f>SUM(H416:H418)</f>
        <v>0</v>
      </c>
      <c r="I419" s="78"/>
      <c r="J419" s="17"/>
      <c r="K419" s="17"/>
      <c r="L419" s="1"/>
    </row>
    <row r="420" spans="1:12" ht="15" customHeight="1" x14ac:dyDescent="0.25">
      <c r="A420" s="1"/>
      <c r="B420" s="177"/>
      <c r="C420" s="53"/>
      <c r="D420" s="53"/>
      <c r="E420" s="77"/>
      <c r="H420" s="77"/>
      <c r="I420" s="78"/>
      <c r="J420" s="17"/>
      <c r="K420" s="17"/>
      <c r="L420" s="1"/>
    </row>
    <row r="421" spans="1:12" ht="15" customHeight="1" x14ac:dyDescent="0.25">
      <c r="A421" s="1"/>
      <c r="B421" s="375" t="s">
        <v>191</v>
      </c>
      <c r="C421" s="375"/>
      <c r="D421" s="375"/>
      <c r="E421" s="375"/>
      <c r="F421" s="375"/>
      <c r="H421" s="87">
        <f>+H412-H419</f>
        <v>0</v>
      </c>
      <c r="I421" s="78"/>
      <c r="J421" s="17"/>
      <c r="K421" s="17"/>
      <c r="L421" s="1"/>
    </row>
    <row r="422" spans="1:12" ht="15" customHeight="1" x14ac:dyDescent="0.25">
      <c r="A422" s="1"/>
      <c r="B422" s="88"/>
      <c r="C422" s="89"/>
      <c r="D422" s="89"/>
      <c r="E422" s="90"/>
      <c r="F422" s="90"/>
      <c r="G422" s="90"/>
      <c r="H422" s="90"/>
      <c r="I422" s="91"/>
      <c r="J422" s="17"/>
      <c r="K422" s="17"/>
      <c r="L422" s="1"/>
    </row>
    <row r="423" spans="1:12" ht="15" customHeight="1" x14ac:dyDescent="0.25">
      <c r="A423" s="1"/>
      <c r="B423" s="17"/>
      <c r="C423" s="17"/>
      <c r="D423" s="26"/>
      <c r="E423" s="17"/>
      <c r="F423" s="17"/>
      <c r="G423" s="17"/>
      <c r="H423" s="17"/>
      <c r="I423" s="17"/>
      <c r="J423" s="17"/>
      <c r="K423" s="17"/>
      <c r="L423" s="1"/>
    </row>
    <row r="424" spans="1:12" ht="15" customHeight="1" x14ac:dyDescent="0.25">
      <c r="A424" s="1"/>
      <c r="B424" s="72" t="s">
        <v>212</v>
      </c>
      <c r="C424" s="73"/>
      <c r="D424" s="73"/>
      <c r="E424" s="74"/>
      <c r="F424" s="74"/>
      <c r="G424" s="74"/>
      <c r="H424" s="74"/>
      <c r="I424" s="75"/>
      <c r="J424" s="17"/>
      <c r="K424" s="17"/>
      <c r="L424" s="1"/>
    </row>
    <row r="425" spans="1:12" ht="15" customHeight="1" x14ac:dyDescent="0.25">
      <c r="A425" s="1"/>
      <c r="B425" s="76"/>
      <c r="C425" s="53"/>
      <c r="D425" s="53"/>
      <c r="E425" s="77"/>
      <c r="H425" s="77"/>
      <c r="I425" s="78"/>
      <c r="J425" s="17"/>
      <c r="K425" s="17"/>
      <c r="L425" s="1"/>
    </row>
    <row r="426" spans="1:12" ht="15" customHeight="1" x14ac:dyDescent="0.25">
      <c r="A426" s="1"/>
      <c r="B426" s="79" t="s">
        <v>181</v>
      </c>
      <c r="C426" s="53"/>
      <c r="D426" s="53"/>
      <c r="E426" s="77"/>
      <c r="H426" s="77"/>
      <c r="I426" s="78"/>
      <c r="J426" s="17"/>
      <c r="K426" s="17"/>
      <c r="L426" s="1"/>
    </row>
    <row r="427" spans="1:12" ht="15" customHeight="1" x14ac:dyDescent="0.25">
      <c r="A427" s="1"/>
      <c r="B427" s="80" t="s">
        <v>182</v>
      </c>
      <c r="C427" s="81" t="s">
        <v>183</v>
      </c>
      <c r="D427" s="53" t="s">
        <v>184</v>
      </c>
      <c r="E427" s="77"/>
      <c r="H427" s="77"/>
      <c r="I427" s="78"/>
      <c r="J427" s="17"/>
      <c r="K427" s="17"/>
      <c r="L427" s="1"/>
    </row>
    <row r="428" spans="1:12" ht="33.75" customHeight="1" x14ac:dyDescent="0.25">
      <c r="A428" s="1"/>
      <c r="B428" s="294" t="s">
        <v>35</v>
      </c>
      <c r="C428" s="142">
        <f>+B177</f>
        <v>10</v>
      </c>
      <c r="D428" s="373" t="str">
        <f>+C177</f>
        <v>VAT Reimbursements Due to School relating to 2023-24, but either not yet received or banked after 31st March 2024 -  PLEASE LIST BELOW</v>
      </c>
      <c r="E428" s="373"/>
      <c r="F428" s="373"/>
      <c r="H428" s="83">
        <f>+I186</f>
        <v>0</v>
      </c>
      <c r="I428" s="78"/>
      <c r="J428" s="17"/>
      <c r="K428" s="17"/>
      <c r="L428" s="1"/>
    </row>
    <row r="429" spans="1:12" ht="15" customHeight="1" x14ac:dyDescent="0.25">
      <c r="A429" s="1"/>
      <c r="B429" s="84"/>
      <c r="C429" s="81"/>
      <c r="D429" s="374" t="s">
        <v>62</v>
      </c>
      <c r="E429" s="374"/>
      <c r="F429" s="374"/>
      <c r="H429" s="85">
        <f>SUM(H428:H428)</f>
        <v>0</v>
      </c>
      <c r="I429" s="78"/>
      <c r="J429" s="17"/>
      <c r="K429" s="17"/>
      <c r="L429" s="1"/>
    </row>
    <row r="430" spans="1:12" ht="15" customHeight="1" x14ac:dyDescent="0.25">
      <c r="A430" s="1"/>
      <c r="B430" s="84"/>
      <c r="C430" s="81"/>
      <c r="D430" s="53"/>
      <c r="E430" s="77"/>
      <c r="H430" s="77"/>
      <c r="I430" s="78"/>
      <c r="J430" s="17"/>
      <c r="K430" s="17"/>
      <c r="L430" s="1"/>
    </row>
    <row r="431" spans="1:12" ht="15" customHeight="1" x14ac:dyDescent="0.25">
      <c r="A431" s="1"/>
      <c r="B431" s="79" t="s">
        <v>185</v>
      </c>
      <c r="C431" s="53"/>
      <c r="D431" s="53"/>
      <c r="E431" s="77"/>
      <c r="H431" s="77"/>
      <c r="I431" s="78"/>
      <c r="J431" s="17"/>
      <c r="K431" s="17"/>
      <c r="L431" s="1"/>
    </row>
    <row r="432" spans="1:12" ht="15" customHeight="1" x14ac:dyDescent="0.25">
      <c r="A432" s="1"/>
      <c r="B432" s="369" t="s">
        <v>186</v>
      </c>
      <c r="C432" s="370"/>
      <c r="D432" s="53" t="s">
        <v>184</v>
      </c>
      <c r="E432" s="77"/>
      <c r="H432" s="77"/>
      <c r="I432" s="78"/>
      <c r="J432" s="17"/>
      <c r="K432" s="17"/>
      <c r="L432" s="1"/>
    </row>
    <row r="433" spans="1:12" ht="15" customHeight="1" x14ac:dyDescent="0.25">
      <c r="A433" s="10"/>
      <c r="B433" s="371" t="s">
        <v>213</v>
      </c>
      <c r="C433" s="371"/>
      <c r="D433" s="372" t="s">
        <v>214</v>
      </c>
      <c r="E433" s="372"/>
      <c r="F433" s="372"/>
      <c r="H433" s="86"/>
      <c r="I433" s="124"/>
      <c r="J433" s="18"/>
      <c r="K433" s="18"/>
      <c r="L433" s="10"/>
    </row>
    <row r="434" spans="1:12" ht="15" customHeight="1" x14ac:dyDescent="0.25">
      <c r="A434" s="10"/>
      <c r="B434" s="371" t="s">
        <v>215</v>
      </c>
      <c r="C434" s="371"/>
      <c r="D434" s="372" t="s">
        <v>216</v>
      </c>
      <c r="E434" s="372"/>
      <c r="F434" s="372"/>
      <c r="H434" s="86"/>
      <c r="I434" s="124"/>
      <c r="J434" s="18"/>
      <c r="K434" s="18"/>
      <c r="L434" s="10"/>
    </row>
    <row r="435" spans="1:12" ht="15" customHeight="1" x14ac:dyDescent="0.25">
      <c r="A435" s="1"/>
      <c r="B435" s="177"/>
      <c r="C435" s="53"/>
      <c r="D435" s="374" t="s">
        <v>62</v>
      </c>
      <c r="E435" s="374"/>
      <c r="F435" s="374"/>
      <c r="H435" s="85">
        <f>SUM(H433:H434)</f>
        <v>0</v>
      </c>
      <c r="I435" s="78"/>
      <c r="J435" s="17"/>
      <c r="K435" s="17"/>
      <c r="L435" s="1"/>
    </row>
    <row r="436" spans="1:12" ht="15" customHeight="1" x14ac:dyDescent="0.25">
      <c r="A436" s="1"/>
      <c r="B436" s="177"/>
      <c r="C436" s="53"/>
      <c r="D436" s="53"/>
      <c r="E436" s="77"/>
      <c r="H436" s="77"/>
      <c r="I436" s="78"/>
      <c r="J436" s="17"/>
      <c r="K436" s="17"/>
      <c r="L436" s="1"/>
    </row>
    <row r="437" spans="1:12" ht="15" customHeight="1" x14ac:dyDescent="0.25">
      <c r="A437" s="1"/>
      <c r="B437" s="375" t="s">
        <v>191</v>
      </c>
      <c r="C437" s="375"/>
      <c r="D437" s="375"/>
      <c r="E437" s="375"/>
      <c r="F437" s="375"/>
      <c r="H437" s="87">
        <f>+H429-H435</f>
        <v>0</v>
      </c>
      <c r="I437" s="78"/>
      <c r="J437" s="17"/>
      <c r="K437" s="17"/>
      <c r="L437" s="1"/>
    </row>
    <row r="438" spans="1:12" ht="15" customHeight="1" x14ac:dyDescent="0.25">
      <c r="A438" s="1"/>
      <c r="B438" s="88"/>
      <c r="C438" s="89"/>
      <c r="D438" s="89"/>
      <c r="E438" s="90"/>
      <c r="F438" s="90"/>
      <c r="G438" s="90"/>
      <c r="H438" s="90"/>
      <c r="I438" s="91"/>
      <c r="J438" s="17"/>
      <c r="K438" s="17"/>
      <c r="L438" s="1"/>
    </row>
    <row r="439" spans="1:12" ht="15" customHeight="1" x14ac:dyDescent="0.25">
      <c r="A439" s="1"/>
      <c r="B439" s="17"/>
      <c r="C439" s="17"/>
      <c r="D439" s="26"/>
      <c r="E439" s="17"/>
      <c r="F439" s="17"/>
      <c r="G439" s="17"/>
      <c r="H439" s="17"/>
      <c r="I439" s="17"/>
      <c r="J439" s="17"/>
      <c r="K439" s="17"/>
      <c r="L439" s="1"/>
    </row>
    <row r="440" spans="1:12" ht="15" customHeight="1" x14ac:dyDescent="0.25">
      <c r="A440" s="1"/>
      <c r="B440" s="72" t="s">
        <v>217</v>
      </c>
      <c r="C440" s="73"/>
      <c r="D440" s="73"/>
      <c r="E440" s="74"/>
      <c r="F440" s="74"/>
      <c r="G440" s="74"/>
      <c r="H440" s="74"/>
      <c r="I440" s="75"/>
      <c r="J440" s="17"/>
      <c r="K440" s="17"/>
      <c r="L440" s="1"/>
    </row>
    <row r="441" spans="1:12" ht="15" customHeight="1" x14ac:dyDescent="0.25">
      <c r="A441" s="1"/>
      <c r="B441" s="76"/>
      <c r="C441" s="53"/>
      <c r="D441" s="53"/>
      <c r="E441" s="77"/>
      <c r="F441" s="295"/>
      <c r="G441" s="295"/>
      <c r="H441" s="77"/>
      <c r="I441" s="78"/>
      <c r="J441" s="17"/>
      <c r="K441" s="17"/>
      <c r="L441" s="1"/>
    </row>
    <row r="442" spans="1:12" ht="15" customHeight="1" x14ac:dyDescent="0.25">
      <c r="A442" s="1"/>
      <c r="B442" s="79" t="s">
        <v>181</v>
      </c>
      <c r="C442" s="53"/>
      <c r="D442" s="53"/>
      <c r="E442" s="77"/>
      <c r="F442" s="295"/>
      <c r="G442" s="295"/>
      <c r="H442" s="77"/>
      <c r="I442" s="78"/>
      <c r="J442" s="17"/>
      <c r="K442" s="17"/>
      <c r="L442" s="1"/>
    </row>
    <row r="443" spans="1:12" ht="15" customHeight="1" x14ac:dyDescent="0.25">
      <c r="A443" s="1"/>
      <c r="B443" s="80" t="s">
        <v>182</v>
      </c>
      <c r="C443" s="178" t="s">
        <v>183</v>
      </c>
      <c r="D443" s="53" t="s">
        <v>184</v>
      </c>
      <c r="E443" s="77"/>
      <c r="F443" s="295"/>
      <c r="G443" s="295"/>
      <c r="H443" s="77"/>
      <c r="I443" s="78"/>
      <c r="J443" s="17"/>
      <c r="K443" s="17"/>
      <c r="L443" s="1"/>
    </row>
    <row r="444" spans="1:12" ht="15" customHeight="1" x14ac:dyDescent="0.25">
      <c r="A444" s="1"/>
      <c r="B444" s="82" t="s">
        <v>35</v>
      </c>
      <c r="C444" s="141">
        <f>+B188</f>
        <v>11</v>
      </c>
      <c r="D444" s="379" t="str">
        <f>+C188</f>
        <v>Cash in Hand (Petty Cash Balance at 31st March)</v>
      </c>
      <c r="E444" s="379"/>
      <c r="F444" s="379"/>
      <c r="G444" s="295"/>
      <c r="H444" s="83">
        <f>+I188</f>
        <v>0</v>
      </c>
      <c r="I444" s="78"/>
      <c r="J444" s="17"/>
      <c r="K444" s="17"/>
      <c r="L444" s="1"/>
    </row>
    <row r="445" spans="1:12" ht="15" customHeight="1" x14ac:dyDescent="0.25">
      <c r="A445" s="1"/>
      <c r="B445" s="177"/>
      <c r="C445" s="178"/>
      <c r="D445" s="374" t="s">
        <v>62</v>
      </c>
      <c r="E445" s="374"/>
      <c r="F445" s="374"/>
      <c r="G445" s="295"/>
      <c r="H445" s="85">
        <f>SUM(H444:H444)</f>
        <v>0</v>
      </c>
      <c r="I445" s="78"/>
      <c r="J445" s="17"/>
      <c r="K445" s="17"/>
      <c r="L445" s="1"/>
    </row>
    <row r="446" spans="1:12" ht="15" customHeight="1" x14ac:dyDescent="0.25">
      <c r="A446" s="1"/>
      <c r="B446" s="177"/>
      <c r="C446" s="178"/>
      <c r="D446" s="53"/>
      <c r="E446" s="77"/>
      <c r="F446" s="295"/>
      <c r="G446" s="295"/>
      <c r="H446" s="77"/>
      <c r="I446" s="78"/>
      <c r="J446" s="17"/>
      <c r="K446" s="17"/>
      <c r="L446" s="1"/>
    </row>
    <row r="447" spans="1:12" ht="15" customHeight="1" x14ac:dyDescent="0.25">
      <c r="A447" s="1"/>
      <c r="B447" s="79" t="s">
        <v>185</v>
      </c>
      <c r="C447" s="53"/>
      <c r="D447" s="53"/>
      <c r="E447" s="77"/>
      <c r="F447" s="295"/>
      <c r="G447" s="295"/>
      <c r="H447" s="77"/>
      <c r="I447" s="78"/>
      <c r="J447" s="17"/>
      <c r="K447" s="17"/>
      <c r="L447" s="1"/>
    </row>
    <row r="448" spans="1:12" ht="15" customHeight="1" x14ac:dyDescent="0.25">
      <c r="A448" s="1"/>
      <c r="B448" s="369" t="s">
        <v>186</v>
      </c>
      <c r="C448" s="370"/>
      <c r="D448" s="53" t="s">
        <v>184</v>
      </c>
      <c r="E448" s="77"/>
      <c r="F448" s="295"/>
      <c r="G448" s="295"/>
      <c r="H448" s="77"/>
      <c r="I448" s="78"/>
      <c r="J448" s="17"/>
      <c r="K448" s="17"/>
      <c r="L448" s="1"/>
    </row>
    <row r="449" spans="1:12" ht="15" customHeight="1" x14ac:dyDescent="0.25">
      <c r="A449" s="10"/>
      <c r="B449" s="371" t="s">
        <v>218</v>
      </c>
      <c r="C449" s="371"/>
      <c r="D449" s="372" t="s">
        <v>219</v>
      </c>
      <c r="E449" s="372"/>
      <c r="F449" s="372"/>
      <c r="G449" s="295"/>
      <c r="H449" s="86"/>
      <c r="I449" s="124"/>
      <c r="J449" s="18"/>
      <c r="K449" s="18"/>
      <c r="L449" s="10"/>
    </row>
    <row r="450" spans="1:12" ht="15" customHeight="1" x14ac:dyDescent="0.25">
      <c r="A450" s="1"/>
      <c r="B450" s="177"/>
      <c r="C450" s="53"/>
      <c r="D450" s="374" t="s">
        <v>62</v>
      </c>
      <c r="E450" s="374"/>
      <c r="F450" s="374"/>
      <c r="G450" s="295"/>
      <c r="H450" s="85">
        <f>SUM(H449:H449)</f>
        <v>0</v>
      </c>
      <c r="I450" s="78"/>
      <c r="J450" s="17"/>
      <c r="K450" s="17"/>
      <c r="L450" s="1"/>
    </row>
    <row r="451" spans="1:12" ht="15" customHeight="1" x14ac:dyDescent="0.25">
      <c r="A451" s="1"/>
      <c r="B451" s="177"/>
      <c r="C451" s="53"/>
      <c r="D451" s="53"/>
      <c r="E451" s="77"/>
      <c r="F451" s="295"/>
      <c r="G451" s="295"/>
      <c r="H451" s="77"/>
      <c r="I451" s="78"/>
      <c r="J451" s="17"/>
      <c r="K451" s="17"/>
      <c r="L451" s="1"/>
    </row>
    <row r="452" spans="1:12" ht="15" customHeight="1" x14ac:dyDescent="0.25">
      <c r="A452" s="1"/>
      <c r="B452" s="375" t="s">
        <v>191</v>
      </c>
      <c r="C452" s="375"/>
      <c r="D452" s="375"/>
      <c r="E452" s="375"/>
      <c r="F452" s="375"/>
      <c r="G452" s="295"/>
      <c r="H452" s="87">
        <f>+H445-H450</f>
        <v>0</v>
      </c>
      <c r="I452" s="78"/>
      <c r="J452" s="17"/>
      <c r="K452" s="17"/>
      <c r="L452" s="1"/>
    </row>
    <row r="453" spans="1:12" ht="15" customHeight="1" x14ac:dyDescent="0.25">
      <c r="A453" s="1"/>
      <c r="B453" s="88"/>
      <c r="C453" s="89"/>
      <c r="D453" s="89"/>
      <c r="E453" s="90"/>
      <c r="F453" s="164"/>
      <c r="G453" s="164"/>
      <c r="H453" s="90"/>
      <c r="I453" s="91"/>
      <c r="J453" s="17"/>
      <c r="K453" s="17"/>
      <c r="L453" s="1"/>
    </row>
    <row r="454" spans="1:12" ht="15" customHeight="1" x14ac:dyDescent="0.25">
      <c r="A454" s="1"/>
      <c r="B454" s="17"/>
      <c r="C454" s="17"/>
      <c r="D454" s="26"/>
      <c r="E454" s="17"/>
      <c r="F454" s="17"/>
      <c r="G454" s="17"/>
      <c r="J454" s="17"/>
      <c r="K454" s="17"/>
      <c r="L454" s="1"/>
    </row>
    <row r="455" spans="1:12" ht="15" customHeight="1" x14ac:dyDescent="0.25">
      <c r="A455" s="1"/>
      <c r="B455" s="367" t="s">
        <v>220</v>
      </c>
      <c r="C455" s="368"/>
      <c r="D455" s="368"/>
      <c r="E455" s="368"/>
      <c r="F455" s="368"/>
      <c r="G455" s="368"/>
      <c r="H455" s="368"/>
      <c r="I455" s="368"/>
      <c r="J455" s="368"/>
      <c r="K455" s="17"/>
      <c r="L455" s="1"/>
    </row>
    <row r="456" spans="1:12" ht="15" customHeight="1" x14ac:dyDescent="0.25">
      <c r="A456" s="1"/>
      <c r="B456" s="17"/>
      <c r="C456" s="17"/>
      <c r="D456" s="26"/>
      <c r="E456" s="17"/>
      <c r="F456" s="17"/>
      <c r="G456" s="17"/>
      <c r="H456" s="17"/>
      <c r="I456" s="17"/>
      <c r="J456" s="17"/>
      <c r="K456" s="17"/>
      <c r="L456" s="1"/>
    </row>
    <row r="457" spans="1:12" ht="15" customHeight="1" x14ac:dyDescent="0.25">
      <c r="A457" s="1"/>
      <c r="B457" s="17"/>
      <c r="C457" s="17"/>
      <c r="D457" s="26"/>
      <c r="E457" s="17"/>
      <c r="F457" s="17"/>
      <c r="G457" s="17"/>
      <c r="H457" s="17"/>
      <c r="I457" s="17"/>
      <c r="J457" s="17"/>
      <c r="K457" s="17"/>
      <c r="L457" s="1"/>
    </row>
    <row r="458" spans="1:12" ht="15" customHeight="1" x14ac:dyDescent="0.25">
      <c r="A458" s="1"/>
      <c r="B458" s="17"/>
      <c r="C458" s="17"/>
      <c r="D458" s="26"/>
      <c r="E458" s="17"/>
      <c r="F458" s="17"/>
      <c r="G458" s="17"/>
      <c r="H458" s="17"/>
      <c r="I458" s="17"/>
      <c r="J458" s="17"/>
      <c r="K458" s="17"/>
      <c r="L458" s="1"/>
    </row>
    <row r="459" spans="1:12" ht="15" customHeight="1" x14ac:dyDescent="0.25">
      <c r="A459" s="1"/>
      <c r="B459" s="17"/>
      <c r="C459" s="17"/>
      <c r="D459" s="26"/>
      <c r="E459" s="17"/>
      <c r="F459" s="17"/>
      <c r="G459" s="17"/>
      <c r="H459" s="17"/>
      <c r="I459" s="17"/>
      <c r="J459" s="17"/>
      <c r="K459" s="17"/>
      <c r="L459" s="1"/>
    </row>
    <row r="460" spans="1:12" ht="15" customHeight="1" x14ac:dyDescent="0.25">
      <c r="A460" s="1"/>
      <c r="B460" s="17"/>
      <c r="C460" s="17"/>
      <c r="D460" s="26"/>
      <c r="E460" s="17"/>
      <c r="F460" s="17"/>
      <c r="G460" s="17"/>
      <c r="H460" s="17"/>
      <c r="I460" s="17"/>
      <c r="J460" s="17"/>
      <c r="K460" s="17"/>
      <c r="L460" s="1"/>
    </row>
    <row r="461" spans="1:12" ht="15" customHeight="1" x14ac:dyDescent="0.25">
      <c r="A461" s="1"/>
      <c r="B461" s="17"/>
      <c r="C461" s="17"/>
      <c r="D461" s="26"/>
      <c r="E461" s="17"/>
      <c r="F461" s="17"/>
      <c r="G461" s="17"/>
      <c r="H461" s="17"/>
      <c r="I461" s="17"/>
      <c r="J461" s="17"/>
      <c r="K461" s="17"/>
      <c r="L461" s="1"/>
    </row>
    <row r="462" spans="1:12" ht="15" customHeight="1" x14ac:dyDescent="0.25">
      <c r="A462" s="1"/>
      <c r="B462" s="17"/>
      <c r="C462" s="17"/>
      <c r="D462" s="26"/>
      <c r="E462" s="17"/>
      <c r="F462" s="17"/>
      <c r="G462" s="17"/>
      <c r="H462" s="17"/>
      <c r="I462" s="17"/>
      <c r="J462" s="17"/>
      <c r="K462" s="17"/>
      <c r="L462" s="1"/>
    </row>
    <row r="463" spans="1:12" ht="15" customHeight="1" x14ac:dyDescent="0.25">
      <c r="A463" s="1"/>
      <c r="B463" s="17"/>
      <c r="C463" s="17"/>
      <c r="D463" s="26"/>
      <c r="E463" s="17"/>
      <c r="F463" s="17"/>
      <c r="G463" s="17"/>
      <c r="H463" s="17"/>
      <c r="I463" s="17"/>
      <c r="J463" s="17"/>
      <c r="K463" s="17"/>
      <c r="L463" s="1"/>
    </row>
    <row r="464" spans="1:12" ht="15" customHeight="1" x14ac:dyDescent="0.25">
      <c r="A464" s="1"/>
      <c r="B464" s="17"/>
      <c r="C464" s="17"/>
      <c r="D464" s="26"/>
      <c r="E464" s="17"/>
      <c r="F464" s="17"/>
      <c r="G464" s="17"/>
      <c r="H464" s="17"/>
      <c r="I464" s="17"/>
      <c r="J464" s="17"/>
      <c r="K464" s="17"/>
      <c r="L464" s="1"/>
    </row>
    <row r="465" spans="1:12" ht="15" customHeight="1" x14ac:dyDescent="0.25">
      <c r="A465" s="1"/>
      <c r="B465" s="17"/>
      <c r="C465" s="17"/>
      <c r="D465" s="26"/>
      <c r="E465" s="17"/>
      <c r="F465" s="17"/>
      <c r="G465" s="17"/>
      <c r="H465" s="17"/>
      <c r="I465" s="17"/>
      <c r="J465" s="17"/>
      <c r="K465" s="17"/>
      <c r="L465" s="1"/>
    </row>
    <row r="466" spans="1:12" ht="15" customHeight="1" x14ac:dyDescent="0.25">
      <c r="A466" s="1"/>
      <c r="B466" s="17"/>
      <c r="C466" s="17"/>
      <c r="D466" s="26"/>
      <c r="E466" s="17"/>
      <c r="F466" s="17"/>
      <c r="G466" s="17"/>
      <c r="H466" s="17"/>
      <c r="I466" s="17"/>
      <c r="J466" s="17"/>
      <c r="K466" s="17"/>
      <c r="L466" s="1"/>
    </row>
    <row r="467" spans="1:12" ht="15" customHeight="1" x14ac:dyDescent="0.25">
      <c r="A467" s="1"/>
      <c r="B467" s="17"/>
      <c r="C467" s="17"/>
      <c r="D467" s="26"/>
      <c r="E467" s="17"/>
      <c r="F467" s="17"/>
      <c r="G467" s="17"/>
      <c r="H467" s="17"/>
      <c r="I467" s="17"/>
      <c r="J467" s="17"/>
      <c r="K467" s="17"/>
      <c r="L467" s="1"/>
    </row>
    <row r="468" spans="1:12" ht="15" customHeight="1" x14ac:dyDescent="0.25">
      <c r="A468" s="1"/>
      <c r="B468" s="17"/>
      <c r="C468" s="17"/>
      <c r="D468" s="26"/>
      <c r="E468" s="17"/>
      <c r="F468" s="17"/>
      <c r="G468" s="17"/>
      <c r="H468" s="17"/>
      <c r="I468" s="17"/>
      <c r="J468" s="17"/>
      <c r="K468" s="17"/>
      <c r="L468" s="1"/>
    </row>
    <row r="469" spans="1:12" ht="15" customHeight="1" x14ac:dyDescent="0.25">
      <c r="A469" s="1"/>
      <c r="B469" s="17"/>
      <c r="C469" s="17"/>
      <c r="D469" s="26"/>
      <c r="E469" s="17"/>
      <c r="F469" s="17"/>
      <c r="G469" s="17"/>
      <c r="H469" s="17"/>
      <c r="I469" s="17"/>
      <c r="J469" s="17"/>
      <c r="K469" s="17"/>
      <c r="L469" s="1"/>
    </row>
    <row r="470" spans="1:12" ht="15" customHeight="1" x14ac:dyDescent="0.25">
      <c r="A470" s="1"/>
      <c r="B470" s="17"/>
      <c r="C470" s="17"/>
      <c r="D470" s="26"/>
      <c r="E470" s="17"/>
      <c r="F470" s="17"/>
      <c r="G470" s="17"/>
      <c r="H470" s="17"/>
      <c r="I470" s="17"/>
      <c r="J470" s="17"/>
      <c r="K470" s="17"/>
      <c r="L470" s="1"/>
    </row>
    <row r="471" spans="1:12" ht="15" customHeight="1" x14ac:dyDescent="0.25">
      <c r="A471" s="1"/>
      <c r="B471" s="17"/>
      <c r="C471" s="17"/>
      <c r="D471" s="26"/>
      <c r="E471" s="17"/>
      <c r="F471" s="17"/>
      <c r="G471" s="17"/>
      <c r="H471" s="17"/>
      <c r="I471" s="17"/>
      <c r="J471" s="17"/>
      <c r="K471" s="17"/>
      <c r="L471" s="1"/>
    </row>
    <row r="472" spans="1:12" ht="15" customHeight="1" x14ac:dyDescent="0.25">
      <c r="A472" s="1"/>
      <c r="B472" s="17"/>
      <c r="C472" s="17"/>
      <c r="D472" s="26"/>
      <c r="E472" s="17"/>
      <c r="F472" s="17"/>
      <c r="G472" s="17"/>
      <c r="H472" s="17"/>
      <c r="I472" s="17"/>
      <c r="J472" s="17"/>
      <c r="K472" s="17"/>
      <c r="L472" s="1"/>
    </row>
    <row r="473" spans="1:12" ht="15" customHeight="1" x14ac:dyDescent="0.25">
      <c r="A473" s="1"/>
      <c r="B473" s="17"/>
      <c r="C473" s="17"/>
      <c r="D473" s="26"/>
      <c r="E473" s="17"/>
      <c r="F473" s="17"/>
      <c r="G473" s="17"/>
      <c r="H473" s="17"/>
      <c r="I473" s="17"/>
      <c r="J473" s="17"/>
      <c r="K473" s="17"/>
      <c r="L473" s="1"/>
    </row>
    <row r="474" spans="1:12" ht="15" customHeight="1" x14ac:dyDescent="0.25">
      <c r="A474" s="1"/>
      <c r="B474" s="17"/>
      <c r="C474" s="17"/>
      <c r="D474" s="26"/>
      <c r="E474" s="17"/>
      <c r="F474" s="17"/>
      <c r="G474" s="17"/>
      <c r="H474" s="17"/>
      <c r="I474" s="17"/>
      <c r="J474" s="17"/>
      <c r="K474" s="17"/>
      <c r="L474" s="1"/>
    </row>
    <row r="475" spans="1:12" ht="15" customHeight="1" x14ac:dyDescent="0.25">
      <c r="A475" s="1"/>
      <c r="B475" s="17"/>
      <c r="C475" s="17"/>
      <c r="D475" s="26"/>
      <c r="E475" s="17"/>
      <c r="F475" s="17"/>
      <c r="G475" s="17"/>
      <c r="H475" s="17"/>
      <c r="I475" s="17"/>
      <c r="J475" s="17"/>
      <c r="K475" s="17"/>
      <c r="L475" s="1"/>
    </row>
    <row r="476" spans="1:12" ht="15" customHeight="1" x14ac:dyDescent="0.25">
      <c r="A476" s="1"/>
      <c r="B476" s="17"/>
      <c r="C476" s="17"/>
      <c r="D476" s="26"/>
      <c r="E476" s="17"/>
      <c r="F476" s="17"/>
      <c r="G476" s="17"/>
      <c r="H476" s="17"/>
      <c r="I476" s="17"/>
      <c r="J476" s="17"/>
      <c r="K476" s="17"/>
      <c r="L476" s="1"/>
    </row>
    <row r="477" spans="1:12" ht="15" customHeight="1" x14ac:dyDescent="0.25">
      <c r="A477" s="1"/>
      <c r="B477" s="17"/>
      <c r="C477" s="17"/>
      <c r="D477" s="26"/>
      <c r="E477" s="17"/>
      <c r="F477" s="17"/>
      <c r="G477" s="17"/>
      <c r="H477" s="17"/>
      <c r="I477" s="17"/>
      <c r="J477" s="17"/>
      <c r="K477" s="17"/>
      <c r="L477" s="1"/>
    </row>
    <row r="478" spans="1:12" ht="15" customHeight="1" x14ac:dyDescent="0.25">
      <c r="A478" s="1"/>
      <c r="B478" s="17"/>
      <c r="C478" s="17"/>
      <c r="D478" s="26"/>
      <c r="E478" s="17"/>
      <c r="F478" s="17"/>
      <c r="G478" s="17"/>
      <c r="H478" s="17"/>
      <c r="I478" s="17"/>
      <c r="J478" s="17"/>
      <c r="K478" s="17"/>
      <c r="L478" s="1"/>
    </row>
    <row r="479" spans="1:12" ht="15" customHeight="1" x14ac:dyDescent="0.25">
      <c r="A479" s="1"/>
      <c r="B479" s="17"/>
      <c r="C479" s="17"/>
      <c r="D479" s="26"/>
      <c r="E479" s="17"/>
      <c r="F479" s="17"/>
      <c r="G479" s="17"/>
      <c r="H479" s="17"/>
      <c r="I479" s="17"/>
      <c r="J479" s="17"/>
      <c r="K479" s="17"/>
      <c r="L479" s="1"/>
    </row>
    <row r="480" spans="1:12" ht="15" customHeight="1" x14ac:dyDescent="0.25">
      <c r="A480" s="1"/>
      <c r="B480" s="17"/>
      <c r="C480" s="17"/>
      <c r="D480" s="26"/>
      <c r="E480" s="17"/>
      <c r="F480" s="17"/>
      <c r="G480" s="17"/>
      <c r="H480" s="17"/>
      <c r="I480" s="17"/>
      <c r="J480" s="17"/>
      <c r="K480" s="17"/>
      <c r="L480" s="1"/>
    </row>
    <row r="481" spans="1:12" ht="15" customHeight="1" x14ac:dyDescent="0.25">
      <c r="A481" s="1"/>
      <c r="B481" s="17"/>
      <c r="C481" s="17"/>
      <c r="D481" s="26"/>
      <c r="E481" s="17"/>
      <c r="F481" s="17"/>
      <c r="G481" s="17"/>
      <c r="H481" s="17"/>
      <c r="I481" s="17"/>
      <c r="J481" s="17"/>
      <c r="K481" s="17"/>
      <c r="L481" s="1"/>
    </row>
    <row r="482" spans="1:12" ht="15" customHeight="1" x14ac:dyDescent="0.25">
      <c r="A482" s="1"/>
      <c r="B482" s="17"/>
      <c r="C482" s="17"/>
      <c r="D482" s="26"/>
      <c r="E482" s="17"/>
      <c r="F482" s="17"/>
      <c r="G482" s="17"/>
      <c r="H482" s="17"/>
      <c r="I482" s="17"/>
      <c r="J482" s="17"/>
      <c r="K482" s="17"/>
      <c r="L482" s="1"/>
    </row>
    <row r="483" spans="1:12" ht="15" customHeight="1" x14ac:dyDescent="0.25">
      <c r="A483" s="1"/>
      <c r="B483" s="17"/>
      <c r="C483" s="17"/>
      <c r="D483" s="26"/>
      <c r="E483" s="17"/>
      <c r="F483" s="17"/>
      <c r="G483" s="17"/>
      <c r="H483" s="17"/>
      <c r="I483" s="17"/>
      <c r="J483" s="17"/>
      <c r="K483" s="17"/>
      <c r="L483" s="1"/>
    </row>
    <row r="484" spans="1:12" ht="15" customHeight="1" x14ac:dyDescent="0.25">
      <c r="A484" s="1"/>
      <c r="B484" s="17"/>
      <c r="C484" s="17"/>
      <c r="D484" s="26"/>
      <c r="E484" s="17"/>
      <c r="F484" s="17"/>
      <c r="G484" s="17"/>
      <c r="H484" s="17"/>
      <c r="I484" s="17"/>
      <c r="J484" s="17"/>
      <c r="K484" s="17"/>
      <c r="L484" s="1"/>
    </row>
    <row r="485" spans="1:12" ht="15" customHeight="1" x14ac:dyDescent="0.25">
      <c r="A485" s="1"/>
      <c r="B485" s="17"/>
      <c r="C485" s="17"/>
      <c r="D485" s="26"/>
      <c r="E485" s="17"/>
      <c r="F485" s="17"/>
      <c r="G485" s="17"/>
      <c r="H485" s="17"/>
      <c r="I485" s="17"/>
      <c r="J485" s="17"/>
      <c r="K485" s="17"/>
      <c r="L485" s="1"/>
    </row>
    <row r="486" spans="1:12" ht="15" customHeight="1" x14ac:dyDescent="0.25">
      <c r="A486" s="1"/>
      <c r="B486" s="17"/>
      <c r="C486" s="17"/>
      <c r="D486" s="26"/>
      <c r="E486" s="17"/>
      <c r="F486" s="17"/>
      <c r="G486" s="17"/>
      <c r="H486" s="17"/>
      <c r="I486" s="17"/>
      <c r="J486" s="17"/>
      <c r="K486" s="17"/>
      <c r="L486" s="1"/>
    </row>
    <row r="487" spans="1:12" ht="15" customHeight="1" x14ac:dyDescent="0.25">
      <c r="A487" s="1"/>
      <c r="B487" s="17"/>
      <c r="C487" s="17"/>
      <c r="D487" s="26"/>
      <c r="E487" s="17"/>
      <c r="F487" s="17"/>
      <c r="G487" s="17"/>
      <c r="H487" s="17"/>
      <c r="I487" s="17"/>
      <c r="J487" s="17"/>
      <c r="K487" s="17"/>
      <c r="L487" s="1"/>
    </row>
    <row r="488" spans="1:12" ht="15" customHeight="1" x14ac:dyDescent="0.25">
      <c r="A488" s="1"/>
      <c r="B488" s="17"/>
      <c r="C488" s="17"/>
      <c r="D488" s="26"/>
      <c r="E488" s="17"/>
      <c r="F488" s="17"/>
      <c r="G488" s="17"/>
      <c r="H488" s="17"/>
      <c r="I488" s="17"/>
      <c r="J488" s="17"/>
      <c r="K488" s="17"/>
      <c r="L488" s="1"/>
    </row>
    <row r="489" spans="1:12" ht="15" customHeight="1" x14ac:dyDescent="0.25">
      <c r="A489" s="1"/>
      <c r="B489" s="17"/>
      <c r="C489" s="17"/>
      <c r="D489" s="26"/>
      <c r="E489" s="17"/>
      <c r="F489" s="17"/>
      <c r="G489" s="17"/>
      <c r="H489" s="17"/>
      <c r="I489" s="17"/>
      <c r="J489" s="17"/>
      <c r="K489" s="17"/>
      <c r="L489" s="1"/>
    </row>
    <row r="490" spans="1:12" ht="15" customHeight="1" x14ac:dyDescent="0.25">
      <c r="A490" s="1"/>
      <c r="B490" s="17"/>
      <c r="C490" s="17"/>
      <c r="D490" s="26"/>
      <c r="E490" s="17"/>
      <c r="F490" s="17"/>
      <c r="G490" s="17"/>
      <c r="H490" s="17"/>
      <c r="I490" s="17"/>
      <c r="J490" s="17"/>
      <c r="K490" s="17"/>
      <c r="L490" s="1"/>
    </row>
    <row r="491" spans="1:12" ht="15" customHeight="1" x14ac:dyDescent="0.25">
      <c r="A491" s="1"/>
      <c r="B491" s="17"/>
      <c r="C491" s="17"/>
      <c r="D491" s="26"/>
      <c r="E491" s="17"/>
      <c r="F491" s="17"/>
      <c r="G491" s="17"/>
      <c r="H491" s="17"/>
      <c r="I491" s="17"/>
      <c r="J491" s="17"/>
      <c r="K491" s="17"/>
      <c r="L491" s="1"/>
    </row>
    <row r="492" spans="1:12" ht="15" customHeight="1" x14ac:dyDescent="0.25">
      <c r="A492" s="1"/>
      <c r="B492" s="17"/>
      <c r="C492" s="17"/>
      <c r="D492" s="26"/>
      <c r="E492" s="17"/>
      <c r="F492" s="17"/>
      <c r="G492" s="17"/>
      <c r="H492" s="17"/>
      <c r="I492" s="17"/>
      <c r="J492" s="17"/>
      <c r="K492" s="17"/>
      <c r="L492" s="1"/>
    </row>
    <row r="493" spans="1:12" ht="15" customHeight="1" x14ac:dyDescent="0.25">
      <c r="A493" s="1"/>
      <c r="B493" s="17"/>
      <c r="C493" s="17"/>
      <c r="D493" s="26"/>
      <c r="E493" s="17"/>
      <c r="F493" s="17"/>
      <c r="G493" s="17"/>
      <c r="H493" s="17"/>
      <c r="I493" s="17"/>
      <c r="J493" s="17"/>
      <c r="K493" s="17"/>
      <c r="L493" s="1"/>
    </row>
    <row r="494" spans="1:12" ht="15" customHeight="1" x14ac:dyDescent="0.25">
      <c r="A494" s="1"/>
      <c r="B494" s="17"/>
      <c r="C494" s="17"/>
      <c r="D494" s="26"/>
      <c r="E494" s="17"/>
      <c r="F494" s="17"/>
      <c r="G494" s="17"/>
      <c r="H494" s="17"/>
      <c r="I494" s="17"/>
      <c r="J494" s="17"/>
      <c r="K494" s="17"/>
      <c r="L494" s="1"/>
    </row>
    <row r="495" spans="1:12" ht="15" customHeight="1" x14ac:dyDescent="0.25">
      <c r="A495" s="1"/>
      <c r="B495" s="17"/>
      <c r="C495" s="17"/>
      <c r="D495" s="26"/>
      <c r="E495" s="17"/>
      <c r="F495" s="17"/>
      <c r="G495" s="17"/>
      <c r="H495" s="17"/>
      <c r="I495" s="17"/>
      <c r="J495" s="17"/>
      <c r="K495" s="17"/>
      <c r="L495" s="1"/>
    </row>
    <row r="496" spans="1:12" ht="15" customHeight="1" x14ac:dyDescent="0.25">
      <c r="A496" s="1"/>
      <c r="B496" s="17"/>
      <c r="C496" s="17"/>
      <c r="D496" s="26"/>
      <c r="E496" s="17"/>
      <c r="F496" s="17"/>
      <c r="G496" s="17"/>
      <c r="H496" s="17"/>
      <c r="I496" s="17"/>
      <c r="J496" s="17"/>
      <c r="K496" s="17"/>
      <c r="L496" s="1"/>
    </row>
    <row r="497" spans="1:12" ht="15" customHeight="1" x14ac:dyDescent="0.25">
      <c r="A497" s="1"/>
      <c r="B497" s="17"/>
      <c r="C497" s="17"/>
      <c r="D497" s="26"/>
      <c r="E497" s="17"/>
      <c r="F497" s="17"/>
      <c r="G497" s="17"/>
      <c r="H497" s="17"/>
      <c r="I497" s="17"/>
      <c r="J497" s="17"/>
      <c r="K497" s="17"/>
      <c r="L497" s="1"/>
    </row>
    <row r="498" spans="1:12" ht="15" customHeight="1" x14ac:dyDescent="0.25">
      <c r="A498" s="1"/>
      <c r="B498" s="17"/>
      <c r="C498" s="17"/>
      <c r="D498" s="26"/>
      <c r="E498" s="17"/>
      <c r="F498" s="17"/>
      <c r="G498" s="17"/>
      <c r="H498" s="17"/>
      <c r="I498" s="17"/>
      <c r="J498" s="17"/>
      <c r="K498" s="17"/>
      <c r="L498" s="1"/>
    </row>
    <row r="499" spans="1:12" ht="15" customHeight="1" x14ac:dyDescent="0.25">
      <c r="A499" s="1"/>
      <c r="B499" s="17"/>
      <c r="C499" s="17"/>
      <c r="D499" s="26"/>
      <c r="E499" s="17"/>
      <c r="F499" s="17"/>
      <c r="G499" s="17"/>
      <c r="H499" s="17"/>
      <c r="I499" s="17"/>
      <c r="J499" s="17"/>
      <c r="K499" s="17"/>
      <c r="L499" s="1"/>
    </row>
    <row r="500" spans="1:12" ht="15" customHeight="1" x14ac:dyDescent="0.25">
      <c r="A500" s="1"/>
      <c r="B500" s="17"/>
      <c r="C500" s="17"/>
      <c r="D500" s="26"/>
      <c r="E500" s="17"/>
      <c r="F500" s="17"/>
      <c r="G500" s="17"/>
      <c r="H500" s="17"/>
      <c r="I500" s="17"/>
      <c r="J500" s="17"/>
      <c r="K500" s="17"/>
      <c r="L500" s="1"/>
    </row>
    <row r="501" spans="1:12" ht="15" customHeight="1" x14ac:dyDescent="0.25">
      <c r="A501" s="1"/>
      <c r="B501" s="17"/>
      <c r="C501" s="17"/>
      <c r="D501" s="26"/>
      <c r="E501" s="17"/>
      <c r="F501" s="17"/>
      <c r="G501" s="17"/>
      <c r="H501" s="17"/>
      <c r="I501" s="17"/>
      <c r="J501" s="17"/>
      <c r="K501" s="17"/>
      <c r="L501" s="1"/>
    </row>
    <row r="502" spans="1:12" ht="15" customHeight="1" x14ac:dyDescent="0.25">
      <c r="A502" s="1"/>
      <c r="B502" s="17"/>
      <c r="C502" s="17"/>
      <c r="D502" s="26"/>
      <c r="E502" s="17"/>
      <c r="F502" s="17"/>
      <c r="G502" s="17"/>
      <c r="H502" s="17"/>
      <c r="I502" s="17"/>
      <c r="J502" s="17"/>
      <c r="K502" s="17"/>
      <c r="L502" s="1"/>
    </row>
    <row r="503" spans="1:12" ht="15" customHeight="1" x14ac:dyDescent="0.25">
      <c r="A503" s="1"/>
      <c r="B503" s="17"/>
      <c r="C503" s="17"/>
      <c r="D503" s="26"/>
      <c r="E503" s="17"/>
      <c r="F503" s="17"/>
      <c r="G503" s="17"/>
      <c r="H503" s="17"/>
      <c r="I503" s="17"/>
      <c r="J503" s="17"/>
      <c r="K503" s="17"/>
      <c r="L503" s="1"/>
    </row>
    <row r="504" spans="1:12" ht="15" customHeight="1" x14ac:dyDescent="0.25">
      <c r="A504" s="1"/>
      <c r="B504" s="17"/>
      <c r="C504" s="17"/>
      <c r="D504" s="26"/>
      <c r="E504" s="17"/>
      <c r="F504" s="17"/>
      <c r="G504" s="17"/>
      <c r="H504" s="17"/>
      <c r="I504" s="17"/>
      <c r="J504" s="17"/>
      <c r="K504" s="17"/>
      <c r="L504" s="1"/>
    </row>
    <row r="505" spans="1:12" ht="15" customHeight="1" x14ac:dyDescent="0.25">
      <c r="A505" s="1"/>
      <c r="B505" s="17"/>
      <c r="C505" s="17"/>
      <c r="D505" s="26"/>
      <c r="E505" s="17"/>
      <c r="F505" s="17"/>
      <c r="G505" s="17"/>
      <c r="H505" s="17"/>
      <c r="I505" s="17"/>
      <c r="J505" s="17"/>
      <c r="K505" s="17"/>
      <c r="L505" s="1"/>
    </row>
    <row r="506" spans="1:12" ht="15" customHeight="1" x14ac:dyDescent="0.25">
      <c r="A506" s="1"/>
      <c r="B506" s="17"/>
      <c r="C506" s="17"/>
      <c r="D506" s="26"/>
      <c r="E506" s="17"/>
      <c r="F506" s="17"/>
      <c r="G506" s="17"/>
      <c r="H506" s="17"/>
      <c r="I506" s="17"/>
      <c r="J506" s="17"/>
      <c r="K506" s="17"/>
      <c r="L506" s="1"/>
    </row>
    <row r="507" spans="1:12" ht="15" customHeight="1" x14ac:dyDescent="0.25">
      <c r="A507" s="1"/>
      <c r="B507" s="1"/>
      <c r="C507" s="1"/>
      <c r="D507" s="5"/>
      <c r="E507" s="1"/>
      <c r="F507" s="1"/>
      <c r="G507" s="1"/>
      <c r="H507" s="1"/>
      <c r="I507" s="1"/>
      <c r="J507" s="1"/>
      <c r="K507" s="1"/>
      <c r="L507" s="1"/>
    </row>
    <row r="508" spans="1:12" ht="15" customHeight="1" x14ac:dyDescent="0.25">
      <c r="A508" s="1"/>
      <c r="B508" s="1"/>
      <c r="C508" s="1"/>
      <c r="D508" s="5"/>
      <c r="E508" s="1"/>
      <c r="F508" s="1"/>
      <c r="G508" s="1"/>
      <c r="H508" s="1"/>
      <c r="I508" s="1"/>
      <c r="J508" s="1"/>
      <c r="K508" s="1"/>
      <c r="L508" s="1"/>
    </row>
    <row r="509" spans="1:12" ht="15" customHeight="1" x14ac:dyDescent="0.25">
      <c r="A509" s="1"/>
      <c r="B509" s="1"/>
      <c r="C509" s="1"/>
      <c r="D509" s="5"/>
      <c r="E509" s="1"/>
      <c r="F509" s="1"/>
      <c r="G509" s="1"/>
      <c r="H509" s="1"/>
      <c r="I509" s="1"/>
      <c r="J509" s="1"/>
      <c r="K509" s="1"/>
      <c r="L509" s="1"/>
    </row>
    <row r="510" spans="1:12" ht="15" customHeight="1" x14ac:dyDescent="0.25">
      <c r="A510" s="1"/>
      <c r="B510" s="1"/>
      <c r="C510" s="1"/>
      <c r="D510" s="5"/>
      <c r="E510" s="1"/>
      <c r="F510" s="1"/>
      <c r="G510" s="1"/>
      <c r="H510" s="1"/>
      <c r="I510" s="1"/>
      <c r="J510" s="1"/>
      <c r="K510" s="1"/>
      <c r="L510" s="1"/>
    </row>
    <row r="511" spans="1:12" ht="15" customHeight="1" x14ac:dyDescent="0.25">
      <c r="A511" s="1"/>
      <c r="B511" s="1"/>
      <c r="C511" s="1"/>
      <c r="D511" s="5"/>
      <c r="E511" s="1"/>
      <c r="F511" s="1"/>
      <c r="G511" s="1"/>
      <c r="H511" s="1"/>
      <c r="I511" s="1"/>
      <c r="J511" s="1"/>
      <c r="K511" s="1"/>
      <c r="L511" s="1"/>
    </row>
    <row r="512" spans="1:12" ht="15" customHeight="1" x14ac:dyDescent="0.25">
      <c r="A512" s="1"/>
      <c r="B512" s="1"/>
      <c r="C512" s="1"/>
      <c r="D512" s="5"/>
      <c r="E512" s="1"/>
      <c r="F512" s="1"/>
      <c r="G512" s="1"/>
      <c r="H512" s="1"/>
      <c r="I512" s="1"/>
      <c r="J512" s="1"/>
      <c r="K512" s="1"/>
      <c r="L512" s="1"/>
    </row>
    <row r="513" spans="1:12" ht="15" customHeight="1" x14ac:dyDescent="0.25">
      <c r="A513" s="1"/>
      <c r="B513" s="1"/>
      <c r="C513" s="1"/>
      <c r="D513" s="5"/>
      <c r="E513" s="1"/>
      <c r="F513" s="1"/>
      <c r="G513" s="1"/>
      <c r="H513" s="1"/>
      <c r="I513" s="1"/>
      <c r="J513" s="1"/>
      <c r="K513" s="1"/>
      <c r="L513" s="1"/>
    </row>
    <row r="514" spans="1:12" ht="15" customHeight="1" x14ac:dyDescent="0.25">
      <c r="A514" s="1"/>
      <c r="B514" s="1"/>
      <c r="C514" s="1"/>
      <c r="D514" s="5"/>
      <c r="E514" s="1"/>
      <c r="F514" s="1"/>
      <c r="G514" s="1"/>
      <c r="H514" s="1"/>
      <c r="I514" s="1"/>
      <c r="J514" s="1"/>
      <c r="K514" s="1"/>
      <c r="L514" s="1"/>
    </row>
    <row r="515" spans="1:12" ht="15" customHeight="1" x14ac:dyDescent="0.25">
      <c r="A515" s="1"/>
      <c r="B515" s="1"/>
      <c r="C515" s="1"/>
      <c r="D515" s="5"/>
      <c r="E515" s="1"/>
      <c r="F515" s="1"/>
      <c r="G515" s="1"/>
      <c r="H515" s="1"/>
      <c r="I515" s="1"/>
      <c r="J515" s="1"/>
      <c r="K515" s="1"/>
      <c r="L515" s="1"/>
    </row>
    <row r="516" spans="1:12" ht="15" customHeight="1" x14ac:dyDescent="0.25">
      <c r="A516" s="1"/>
      <c r="B516" s="1"/>
      <c r="C516" s="1"/>
      <c r="D516" s="5"/>
      <c r="E516" s="1"/>
      <c r="F516" s="1"/>
      <c r="G516" s="1"/>
      <c r="H516" s="1"/>
      <c r="I516" s="1"/>
      <c r="J516" s="1"/>
      <c r="K516" s="1"/>
      <c r="L516" s="1"/>
    </row>
    <row r="517" spans="1:12" ht="15" customHeight="1" x14ac:dyDescent="0.25">
      <c r="A517" s="1"/>
      <c r="B517" s="1"/>
      <c r="C517" s="1"/>
      <c r="D517" s="5"/>
      <c r="E517" s="1"/>
      <c r="F517" s="1"/>
      <c r="G517" s="1"/>
      <c r="H517" s="1"/>
      <c r="I517" s="1"/>
      <c r="J517" s="1"/>
      <c r="K517" s="1"/>
      <c r="L517" s="1"/>
    </row>
    <row r="518" spans="1:12" ht="15" customHeight="1" x14ac:dyDescent="0.25">
      <c r="A518" s="1"/>
      <c r="B518" s="1"/>
      <c r="C518" s="1"/>
      <c r="D518" s="5"/>
      <c r="E518" s="1"/>
      <c r="F518" s="1"/>
      <c r="G518" s="1"/>
      <c r="H518" s="1"/>
      <c r="I518" s="1"/>
      <c r="J518" s="1"/>
      <c r="K518" s="1"/>
      <c r="L518" s="1"/>
    </row>
    <row r="519" spans="1:12" ht="15" customHeight="1" x14ac:dyDescent="0.25">
      <c r="A519" s="1"/>
      <c r="B519" s="1"/>
      <c r="C519" s="1"/>
      <c r="D519" s="5"/>
      <c r="E519" s="1"/>
      <c r="F519" s="1"/>
      <c r="G519" s="1"/>
      <c r="H519" s="1"/>
      <c r="I519" s="1"/>
      <c r="J519" s="1"/>
      <c r="K519" s="1"/>
      <c r="L519" s="1"/>
    </row>
    <row r="520" spans="1:12" ht="15" customHeight="1" x14ac:dyDescent="0.25">
      <c r="A520" s="1"/>
      <c r="B520" s="1"/>
      <c r="C520" s="1"/>
      <c r="D520" s="5"/>
      <c r="E520" s="1"/>
      <c r="F520" s="1"/>
      <c r="G520" s="1"/>
      <c r="H520" s="1"/>
      <c r="I520" s="1"/>
      <c r="J520" s="1"/>
      <c r="K520" s="1"/>
      <c r="L520" s="1"/>
    </row>
    <row r="521" spans="1:12" ht="15" customHeight="1" x14ac:dyDescent="0.25">
      <c r="A521" s="1"/>
      <c r="B521" s="1"/>
      <c r="C521" s="1"/>
      <c r="D521" s="5"/>
      <c r="E521" s="1"/>
      <c r="F521" s="1"/>
      <c r="G521" s="1"/>
      <c r="H521" s="1"/>
      <c r="I521" s="1"/>
      <c r="J521" s="1"/>
      <c r="K521" s="1"/>
      <c r="L521" s="1"/>
    </row>
    <row r="522" spans="1:12" ht="15" customHeight="1" x14ac:dyDescent="0.25">
      <c r="A522" s="1"/>
      <c r="B522" s="1"/>
      <c r="C522" s="1"/>
      <c r="D522" s="5"/>
      <c r="E522" s="1"/>
      <c r="F522" s="1"/>
      <c r="G522" s="1"/>
      <c r="H522" s="1"/>
      <c r="I522" s="1"/>
      <c r="J522" s="1"/>
      <c r="K522" s="1"/>
      <c r="L522" s="1"/>
    </row>
    <row r="523" spans="1:12" ht="15" customHeight="1" x14ac:dyDescent="0.25">
      <c r="A523" s="1"/>
      <c r="B523" s="1"/>
      <c r="C523" s="1"/>
      <c r="D523" s="5"/>
      <c r="E523" s="1"/>
      <c r="F523" s="1"/>
      <c r="G523" s="1"/>
      <c r="H523" s="1"/>
      <c r="I523" s="1"/>
      <c r="J523" s="1"/>
      <c r="K523" s="1"/>
      <c r="L523" s="1"/>
    </row>
    <row r="524" spans="1:12" ht="15" customHeight="1" x14ac:dyDescent="0.25">
      <c r="A524" s="1"/>
      <c r="B524" s="1"/>
      <c r="C524" s="1"/>
      <c r="D524" s="5"/>
      <c r="E524" s="1"/>
      <c r="F524" s="1"/>
      <c r="G524" s="1"/>
      <c r="H524" s="1"/>
      <c r="I524" s="1"/>
      <c r="J524" s="1"/>
      <c r="K524" s="1"/>
      <c r="L524" s="1"/>
    </row>
    <row r="525" spans="1:12" ht="15" customHeight="1" x14ac:dyDescent="0.25">
      <c r="A525" s="1"/>
      <c r="B525" s="1"/>
      <c r="C525" s="1"/>
      <c r="D525" s="5"/>
      <c r="E525" s="1"/>
      <c r="F525" s="1"/>
      <c r="G525" s="1"/>
      <c r="H525" s="1"/>
      <c r="I525" s="1"/>
      <c r="J525" s="1"/>
      <c r="K525" s="1"/>
      <c r="L525" s="1"/>
    </row>
    <row r="526" spans="1:12" ht="15" customHeight="1" x14ac:dyDescent="0.25">
      <c r="A526" s="1"/>
      <c r="B526" s="1"/>
      <c r="C526" s="1"/>
      <c r="D526" s="5"/>
      <c r="E526" s="1"/>
      <c r="F526" s="1"/>
      <c r="G526" s="1"/>
      <c r="H526" s="1"/>
      <c r="I526" s="1"/>
      <c r="J526" s="1"/>
      <c r="K526" s="1"/>
      <c r="L526" s="1"/>
    </row>
    <row r="527" spans="1:12" ht="15" customHeight="1" x14ac:dyDescent="0.25">
      <c r="A527" s="1"/>
      <c r="B527" s="1"/>
      <c r="C527" s="1"/>
      <c r="D527" s="5"/>
      <c r="E527" s="1"/>
      <c r="F527" s="1"/>
      <c r="G527" s="1"/>
      <c r="H527" s="1"/>
      <c r="I527" s="1"/>
      <c r="J527" s="1"/>
      <c r="K527" s="1"/>
      <c r="L527" s="1"/>
    </row>
    <row r="528" spans="1:12" ht="15" customHeight="1" x14ac:dyDescent="0.25">
      <c r="A528" s="1"/>
      <c r="B528" s="1"/>
      <c r="C528" s="1"/>
      <c r="D528" s="5"/>
      <c r="E528" s="1"/>
      <c r="F528" s="1"/>
      <c r="G528" s="1"/>
      <c r="H528" s="1"/>
      <c r="I528" s="1"/>
      <c r="J528" s="1"/>
      <c r="K528" s="1"/>
      <c r="L528" s="1"/>
    </row>
    <row r="529" spans="1:12" ht="15" customHeight="1" x14ac:dyDescent="0.25">
      <c r="A529" s="1"/>
      <c r="B529" s="1"/>
      <c r="C529" s="1"/>
      <c r="D529" s="5"/>
      <c r="E529" s="1"/>
      <c r="F529" s="1"/>
      <c r="G529" s="1"/>
      <c r="H529" s="1"/>
      <c r="I529" s="1"/>
      <c r="J529" s="1"/>
      <c r="K529" s="1"/>
      <c r="L529" s="1"/>
    </row>
    <row r="530" spans="1:12" ht="15" customHeight="1" x14ac:dyDescent="0.25">
      <c r="A530" s="1"/>
      <c r="B530" s="1"/>
      <c r="C530" s="1"/>
      <c r="D530" s="5"/>
      <c r="E530" s="1"/>
      <c r="F530" s="1"/>
      <c r="G530" s="1"/>
      <c r="H530" s="1"/>
      <c r="I530" s="1"/>
      <c r="J530" s="1"/>
      <c r="K530" s="1"/>
      <c r="L530" s="1"/>
    </row>
    <row r="531" spans="1:12" ht="15" customHeight="1" x14ac:dyDescent="0.25">
      <c r="A531" s="1"/>
      <c r="B531" s="1"/>
      <c r="C531" s="1"/>
      <c r="D531" s="5"/>
      <c r="E531" s="1"/>
      <c r="F531" s="1"/>
      <c r="G531" s="1"/>
      <c r="H531" s="1"/>
      <c r="I531" s="1"/>
      <c r="J531" s="1"/>
      <c r="K531" s="1"/>
      <c r="L531" s="1"/>
    </row>
    <row r="532" spans="1:12" ht="15" customHeight="1" x14ac:dyDescent="0.25">
      <c r="A532" s="1"/>
      <c r="B532" s="1"/>
      <c r="C532" s="1"/>
      <c r="D532" s="5"/>
      <c r="E532" s="1"/>
      <c r="F532" s="1"/>
      <c r="G532" s="1"/>
      <c r="H532" s="1"/>
      <c r="I532" s="1"/>
      <c r="J532" s="1"/>
      <c r="K532" s="1"/>
      <c r="L532" s="1"/>
    </row>
    <row r="533" spans="1:12" ht="15" customHeight="1" x14ac:dyDescent="0.25">
      <c r="A533" s="1"/>
      <c r="B533" s="1"/>
      <c r="C533" s="1"/>
      <c r="D533" s="5"/>
      <c r="E533" s="1"/>
      <c r="F533" s="1"/>
      <c r="G533" s="1"/>
      <c r="H533" s="1"/>
      <c r="I533" s="1"/>
      <c r="J533" s="1"/>
      <c r="K533" s="1"/>
      <c r="L533" s="1"/>
    </row>
    <row r="534" spans="1:12" ht="15" customHeight="1" x14ac:dyDescent="0.25">
      <c r="A534" s="1"/>
      <c r="B534" s="1"/>
      <c r="C534" s="1"/>
      <c r="D534" s="5"/>
      <c r="E534" s="1"/>
      <c r="F534" s="1"/>
      <c r="G534" s="1"/>
      <c r="H534" s="1"/>
      <c r="I534" s="1"/>
      <c r="J534" s="1"/>
      <c r="K534" s="1"/>
      <c r="L534" s="1"/>
    </row>
    <row r="535" spans="1:12" ht="15" customHeight="1" x14ac:dyDescent="0.25">
      <c r="A535" s="1"/>
      <c r="B535" s="1"/>
      <c r="C535" s="1"/>
      <c r="D535" s="5"/>
      <c r="E535" s="1"/>
      <c r="F535" s="1"/>
      <c r="G535" s="1"/>
      <c r="H535" s="1"/>
      <c r="I535" s="1"/>
      <c r="J535" s="1"/>
      <c r="K535" s="1"/>
      <c r="L535" s="1"/>
    </row>
    <row r="536" spans="1:12" ht="15" customHeight="1" x14ac:dyDescent="0.25">
      <c r="A536" s="1"/>
      <c r="B536" s="1"/>
      <c r="C536" s="1"/>
      <c r="D536" s="5"/>
      <c r="E536" s="1"/>
      <c r="F536" s="1"/>
      <c r="G536" s="1"/>
      <c r="H536" s="1"/>
      <c r="I536" s="1"/>
      <c r="J536" s="1"/>
      <c r="K536" s="1"/>
      <c r="L536" s="1"/>
    </row>
    <row r="537" spans="1:12" ht="15" customHeight="1" x14ac:dyDescent="0.25">
      <c r="A537" s="1"/>
      <c r="B537" s="1"/>
      <c r="C537" s="1"/>
      <c r="D537" s="5"/>
      <c r="E537" s="1"/>
      <c r="F537" s="1"/>
      <c r="G537" s="1"/>
      <c r="H537" s="1"/>
      <c r="I537" s="1"/>
      <c r="J537" s="1"/>
      <c r="K537" s="1"/>
      <c r="L537" s="1"/>
    </row>
    <row r="538" spans="1:12" ht="15" customHeight="1" x14ac:dyDescent="0.25">
      <c r="A538" s="1"/>
      <c r="B538" s="1"/>
      <c r="C538" s="1"/>
      <c r="D538" s="5"/>
      <c r="E538" s="1"/>
      <c r="F538" s="1"/>
      <c r="G538" s="1"/>
      <c r="H538" s="1"/>
      <c r="I538" s="1"/>
      <c r="J538" s="1"/>
      <c r="K538" s="1"/>
      <c r="L538" s="1"/>
    </row>
    <row r="539" spans="1:12" ht="15" customHeight="1" x14ac:dyDescent="0.25">
      <c r="A539" s="1"/>
      <c r="B539" s="1"/>
      <c r="C539" s="1"/>
      <c r="D539" s="5"/>
      <c r="E539" s="1"/>
      <c r="F539" s="1"/>
      <c r="G539" s="1"/>
      <c r="H539" s="1"/>
      <c r="I539" s="1"/>
      <c r="J539" s="1"/>
      <c r="K539" s="1"/>
      <c r="L539" s="1"/>
    </row>
    <row r="540" spans="1:12" ht="15" customHeight="1" x14ac:dyDescent="0.25">
      <c r="A540" s="1"/>
      <c r="B540" s="1"/>
      <c r="C540" s="1"/>
      <c r="D540" s="5"/>
      <c r="E540" s="1"/>
      <c r="F540" s="1"/>
      <c r="G540" s="1"/>
      <c r="H540" s="1"/>
      <c r="I540" s="1"/>
      <c r="J540" s="1"/>
      <c r="K540" s="1"/>
      <c r="L540" s="1"/>
    </row>
    <row r="541" spans="1:12" ht="15" customHeight="1" x14ac:dyDescent="0.25">
      <c r="A541" s="1"/>
      <c r="B541" s="1"/>
      <c r="C541" s="1"/>
      <c r="D541" s="5"/>
      <c r="E541" s="1"/>
      <c r="F541" s="1"/>
      <c r="G541" s="1"/>
      <c r="H541" s="1"/>
      <c r="I541" s="1"/>
      <c r="J541" s="1"/>
      <c r="K541" s="1"/>
      <c r="L541" s="1"/>
    </row>
    <row r="542" spans="1:12" ht="15" customHeight="1" x14ac:dyDescent="0.25">
      <c r="A542" s="1"/>
      <c r="B542" s="1"/>
      <c r="C542" s="1"/>
      <c r="D542" s="5"/>
      <c r="E542" s="1"/>
      <c r="F542" s="1"/>
      <c r="G542" s="1"/>
      <c r="H542" s="1"/>
      <c r="I542" s="1"/>
      <c r="J542" s="1"/>
      <c r="K542" s="1"/>
      <c r="L542" s="1"/>
    </row>
    <row r="543" spans="1:12" ht="15" customHeight="1" x14ac:dyDescent="0.25">
      <c r="A543" s="1"/>
      <c r="B543" s="1"/>
      <c r="C543" s="1"/>
      <c r="D543" s="5"/>
      <c r="E543" s="1"/>
      <c r="F543" s="1"/>
      <c r="G543" s="1"/>
      <c r="H543" s="1"/>
      <c r="I543" s="1"/>
      <c r="J543" s="1"/>
      <c r="K543" s="1"/>
      <c r="L543" s="1"/>
    </row>
    <row r="544" spans="1:12" ht="15" customHeight="1" x14ac:dyDescent="0.25">
      <c r="A544" s="1"/>
      <c r="B544" s="1"/>
      <c r="C544" s="1"/>
      <c r="D544" s="5"/>
      <c r="E544" s="1"/>
      <c r="F544" s="1"/>
      <c r="G544" s="1"/>
      <c r="H544" s="1"/>
      <c r="I544" s="1"/>
      <c r="J544" s="1"/>
      <c r="K544" s="1"/>
      <c r="L544" s="1"/>
    </row>
    <row r="545" spans="1:12" ht="15" customHeight="1" x14ac:dyDescent="0.25">
      <c r="A545" s="1"/>
      <c r="B545" s="1"/>
      <c r="C545" s="1"/>
      <c r="D545" s="5"/>
      <c r="E545" s="1"/>
      <c r="F545" s="1"/>
      <c r="G545" s="1"/>
      <c r="H545" s="1"/>
      <c r="I545" s="1"/>
      <c r="J545" s="1"/>
      <c r="K545" s="1"/>
      <c r="L545" s="1"/>
    </row>
    <row r="546" spans="1:12" ht="15" customHeight="1" x14ac:dyDescent="0.25">
      <c r="A546" s="1"/>
      <c r="B546" s="1"/>
      <c r="C546" s="1"/>
      <c r="D546" s="5"/>
      <c r="E546" s="1"/>
      <c r="F546" s="1"/>
      <c r="G546" s="1"/>
      <c r="H546" s="1"/>
      <c r="I546" s="1"/>
      <c r="J546" s="1"/>
      <c r="K546" s="1"/>
      <c r="L546" s="1"/>
    </row>
    <row r="547" spans="1:12" ht="15" customHeight="1" x14ac:dyDescent="0.25">
      <c r="A547" s="1"/>
      <c r="B547" s="1"/>
      <c r="C547" s="1"/>
      <c r="D547" s="5"/>
      <c r="E547" s="1"/>
      <c r="F547" s="1"/>
      <c r="G547" s="1"/>
      <c r="H547" s="1"/>
      <c r="I547" s="1"/>
      <c r="J547" s="1"/>
      <c r="K547" s="1"/>
      <c r="L547" s="1"/>
    </row>
    <row r="548" spans="1:12" ht="15" customHeight="1" x14ac:dyDescent="0.25">
      <c r="A548" s="1"/>
      <c r="B548" s="1"/>
      <c r="C548" s="1"/>
      <c r="D548" s="5"/>
      <c r="E548" s="1"/>
      <c r="F548" s="1"/>
      <c r="G548" s="1"/>
      <c r="H548" s="1"/>
      <c r="I548" s="1"/>
      <c r="J548" s="1"/>
      <c r="K548" s="1"/>
      <c r="L548" s="1"/>
    </row>
    <row r="549" spans="1:12" ht="15" customHeight="1" x14ac:dyDescent="0.25">
      <c r="A549" s="1"/>
      <c r="B549" s="1"/>
      <c r="C549" s="1"/>
      <c r="D549" s="5"/>
      <c r="E549" s="1"/>
      <c r="F549" s="1"/>
      <c r="G549" s="1"/>
      <c r="H549" s="1"/>
      <c r="I549" s="1"/>
      <c r="J549" s="1"/>
      <c r="K549" s="1"/>
      <c r="L549" s="1"/>
    </row>
    <row r="550" spans="1:12" ht="15" customHeight="1" x14ac:dyDescent="0.25">
      <c r="A550" s="1"/>
      <c r="B550" s="1"/>
      <c r="C550" s="1"/>
      <c r="D550" s="5"/>
      <c r="E550" s="1"/>
      <c r="F550" s="1"/>
      <c r="G550" s="1"/>
      <c r="H550" s="1"/>
      <c r="I550" s="1"/>
      <c r="J550" s="1"/>
      <c r="K550" s="1"/>
      <c r="L550" s="1"/>
    </row>
    <row r="551" spans="1:12" ht="15" customHeight="1" x14ac:dyDescent="0.25">
      <c r="A551" s="1"/>
      <c r="B551" s="1"/>
      <c r="C551" s="1"/>
      <c r="D551" s="5"/>
      <c r="E551" s="1"/>
      <c r="F551" s="1"/>
      <c r="G551" s="1"/>
      <c r="H551" s="1"/>
      <c r="I551" s="1"/>
      <c r="J551" s="1"/>
      <c r="K551" s="1"/>
      <c r="L551" s="1"/>
    </row>
    <row r="552" spans="1:12" ht="15" customHeight="1" x14ac:dyDescent="0.25">
      <c r="A552" s="1"/>
      <c r="B552" s="1"/>
      <c r="C552" s="1"/>
      <c r="D552" s="5"/>
      <c r="E552" s="1"/>
      <c r="F552" s="1"/>
      <c r="G552" s="1"/>
      <c r="H552" s="1"/>
      <c r="I552" s="1"/>
      <c r="J552" s="1"/>
      <c r="K552" s="1"/>
      <c r="L552" s="1"/>
    </row>
    <row r="553" spans="1:12" ht="15" customHeight="1" x14ac:dyDescent="0.25">
      <c r="A553" s="1"/>
      <c r="B553" s="1"/>
      <c r="C553" s="1"/>
      <c r="D553" s="5"/>
      <c r="E553" s="1"/>
      <c r="F553" s="1"/>
      <c r="G553" s="1"/>
      <c r="H553" s="1"/>
      <c r="I553" s="1"/>
      <c r="J553" s="1"/>
      <c r="K553" s="1"/>
      <c r="L553" s="1"/>
    </row>
    <row r="554" spans="1:12" ht="15" customHeight="1" x14ac:dyDescent="0.25">
      <c r="A554" s="1"/>
      <c r="B554" s="1"/>
      <c r="C554" s="1"/>
      <c r="D554" s="5"/>
      <c r="E554" s="1"/>
      <c r="F554" s="1"/>
      <c r="G554" s="1"/>
      <c r="H554" s="1"/>
      <c r="I554" s="1"/>
      <c r="J554" s="1"/>
      <c r="K554" s="1"/>
      <c r="L554" s="1"/>
    </row>
    <row r="555" spans="1:12" ht="15" customHeight="1" x14ac:dyDescent="0.25">
      <c r="A555" s="1"/>
      <c r="B555" s="1"/>
      <c r="C555" s="1"/>
      <c r="D555" s="5"/>
      <c r="E555" s="1"/>
      <c r="F555" s="1"/>
      <c r="G555" s="1"/>
      <c r="H555" s="1"/>
      <c r="I555" s="1"/>
      <c r="J555" s="1"/>
      <c r="K555" s="1"/>
      <c r="L555" s="1"/>
    </row>
    <row r="556" spans="1:12" ht="15" customHeight="1" x14ac:dyDescent="0.25">
      <c r="A556" s="1"/>
      <c r="B556" s="1"/>
      <c r="C556" s="1"/>
      <c r="D556" s="5"/>
      <c r="E556" s="1"/>
      <c r="F556" s="1"/>
      <c r="G556" s="1"/>
      <c r="H556" s="1"/>
      <c r="I556" s="1"/>
      <c r="J556" s="1"/>
      <c r="K556" s="1"/>
      <c r="L556" s="1"/>
    </row>
    <row r="557" spans="1:12" ht="15" customHeight="1" x14ac:dyDescent="0.25">
      <c r="A557" s="1"/>
      <c r="B557" s="1"/>
      <c r="C557" s="1"/>
      <c r="D557" s="5"/>
      <c r="E557" s="1"/>
      <c r="F557" s="1"/>
      <c r="G557" s="1"/>
      <c r="H557" s="1"/>
      <c r="I557" s="1"/>
      <c r="J557" s="1"/>
      <c r="K557" s="1"/>
      <c r="L557" s="1"/>
    </row>
    <row r="558" spans="1:12" ht="15" customHeight="1" x14ac:dyDescent="0.25">
      <c r="A558" s="1"/>
      <c r="B558" s="1"/>
      <c r="C558" s="1"/>
      <c r="D558" s="5"/>
      <c r="E558" s="1"/>
      <c r="F558" s="1"/>
      <c r="G558" s="1"/>
      <c r="H558" s="1"/>
      <c r="I558" s="1"/>
      <c r="J558" s="1"/>
      <c r="K558" s="1"/>
      <c r="L558" s="1"/>
    </row>
    <row r="559" spans="1:12" ht="15" customHeight="1" x14ac:dyDescent="0.25">
      <c r="A559" s="1"/>
      <c r="B559" s="1"/>
      <c r="C559" s="1"/>
      <c r="D559" s="5"/>
      <c r="E559" s="1"/>
      <c r="F559" s="1"/>
      <c r="G559" s="1"/>
      <c r="H559" s="1"/>
      <c r="I559" s="1"/>
      <c r="J559" s="1"/>
      <c r="K559" s="1"/>
      <c r="L559" s="1"/>
    </row>
    <row r="560" spans="1:12" ht="15" customHeight="1" x14ac:dyDescent="0.25">
      <c r="A560" s="1"/>
      <c r="B560" s="1"/>
      <c r="C560" s="1"/>
      <c r="D560" s="5"/>
      <c r="E560" s="1"/>
      <c r="F560" s="1"/>
      <c r="G560" s="1"/>
      <c r="H560" s="1"/>
      <c r="I560" s="1"/>
      <c r="J560" s="1"/>
      <c r="K560" s="1"/>
      <c r="L560" s="1"/>
    </row>
    <row r="561" spans="1:12" ht="15" customHeight="1" x14ac:dyDescent="0.25">
      <c r="A561" s="1"/>
      <c r="B561" s="1"/>
      <c r="C561" s="1"/>
      <c r="D561" s="5"/>
      <c r="E561" s="1"/>
      <c r="F561" s="1"/>
      <c r="G561" s="1"/>
      <c r="H561" s="1"/>
      <c r="I561" s="1"/>
      <c r="J561" s="1"/>
      <c r="K561" s="1"/>
      <c r="L561" s="1"/>
    </row>
    <row r="562" spans="1:12" ht="15" customHeight="1" x14ac:dyDescent="0.25">
      <c r="A562" s="1"/>
      <c r="B562" s="1"/>
      <c r="C562" s="1"/>
      <c r="D562" s="5"/>
      <c r="E562" s="1"/>
      <c r="F562" s="1"/>
      <c r="G562" s="1"/>
      <c r="H562" s="1"/>
      <c r="I562" s="1"/>
      <c r="J562" s="1"/>
      <c r="K562" s="1"/>
      <c r="L562" s="1"/>
    </row>
    <row r="563" spans="1:12" ht="15" customHeight="1" x14ac:dyDescent="0.25">
      <c r="A563" s="1"/>
      <c r="B563" s="1"/>
      <c r="C563" s="1"/>
      <c r="D563" s="5"/>
      <c r="E563" s="1"/>
      <c r="F563" s="1"/>
      <c r="G563" s="1"/>
      <c r="H563" s="1"/>
      <c r="I563" s="1"/>
      <c r="J563" s="1"/>
      <c r="K563" s="1"/>
      <c r="L563" s="1"/>
    </row>
    <row r="564" spans="1:12" ht="15" customHeight="1" x14ac:dyDescent="0.25">
      <c r="A564" s="1"/>
      <c r="B564" s="1"/>
      <c r="C564" s="1"/>
      <c r="D564" s="5"/>
      <c r="E564" s="1"/>
      <c r="F564" s="1"/>
      <c r="G564" s="1"/>
      <c r="H564" s="1"/>
      <c r="I564" s="1"/>
      <c r="J564" s="1"/>
      <c r="K564" s="1"/>
      <c r="L564" s="1"/>
    </row>
    <row r="565" spans="1:12" ht="15" customHeight="1" x14ac:dyDescent="0.25">
      <c r="A565" s="1"/>
      <c r="B565" s="1"/>
      <c r="C565" s="1"/>
      <c r="D565" s="5"/>
      <c r="E565" s="1"/>
      <c r="F565" s="1"/>
      <c r="G565" s="1"/>
      <c r="H565" s="1"/>
      <c r="I565" s="1"/>
      <c r="J565" s="1"/>
      <c r="K565" s="1"/>
      <c r="L565" s="1"/>
    </row>
    <row r="566" spans="1:12" ht="15" customHeight="1" x14ac:dyDescent="0.25">
      <c r="A566" s="1"/>
      <c r="B566" s="1"/>
      <c r="C566" s="1"/>
      <c r="D566" s="5"/>
      <c r="E566" s="1"/>
      <c r="F566" s="1"/>
      <c r="G566" s="1"/>
      <c r="H566" s="1"/>
      <c r="I566" s="1"/>
      <c r="J566" s="1"/>
      <c r="K566" s="1"/>
      <c r="L566" s="1"/>
    </row>
    <row r="567" spans="1:12" ht="15" customHeight="1" x14ac:dyDescent="0.25">
      <c r="A567" s="1"/>
      <c r="B567" s="1"/>
      <c r="C567" s="1"/>
      <c r="D567" s="5"/>
      <c r="E567" s="1"/>
      <c r="F567" s="1"/>
      <c r="G567" s="1"/>
      <c r="H567" s="1"/>
      <c r="I567" s="1"/>
      <c r="J567" s="1"/>
      <c r="K567" s="1"/>
      <c r="L567" s="1"/>
    </row>
    <row r="568" spans="1:12" ht="15" customHeight="1" x14ac:dyDescent="0.25">
      <c r="A568" s="1"/>
      <c r="B568" s="1"/>
      <c r="C568" s="1"/>
      <c r="D568" s="5"/>
      <c r="E568" s="1"/>
      <c r="F568" s="1"/>
      <c r="G568" s="1"/>
      <c r="H568" s="1"/>
      <c r="I568" s="1"/>
      <c r="J568" s="1"/>
      <c r="K568" s="1"/>
      <c r="L568" s="1"/>
    </row>
    <row r="569" spans="1:12" ht="15" customHeight="1" x14ac:dyDescent="0.25">
      <c r="A569" s="1"/>
      <c r="B569" s="1"/>
      <c r="C569" s="1"/>
      <c r="D569" s="5"/>
      <c r="E569" s="1"/>
      <c r="F569" s="1"/>
      <c r="G569" s="1"/>
      <c r="H569" s="1"/>
      <c r="I569" s="1"/>
      <c r="J569" s="1"/>
      <c r="K569" s="1"/>
      <c r="L569" s="1"/>
    </row>
    <row r="570" spans="1:12" ht="15" customHeight="1" x14ac:dyDescent="0.25">
      <c r="A570" s="1"/>
      <c r="B570" s="1"/>
      <c r="C570" s="1"/>
      <c r="D570" s="5"/>
      <c r="E570" s="1"/>
      <c r="F570" s="1"/>
      <c r="G570" s="1"/>
      <c r="H570" s="1"/>
      <c r="I570" s="1"/>
      <c r="J570" s="1"/>
      <c r="K570" s="1"/>
      <c r="L570" s="1"/>
    </row>
    <row r="571" spans="1:12" ht="15" customHeight="1" x14ac:dyDescent="0.25">
      <c r="A571" s="1"/>
      <c r="B571" s="1"/>
      <c r="C571" s="1"/>
      <c r="D571" s="5"/>
      <c r="E571" s="1"/>
      <c r="F571" s="1"/>
      <c r="G571" s="1"/>
      <c r="H571" s="1"/>
      <c r="I571" s="1"/>
      <c r="J571" s="1"/>
      <c r="K571" s="1"/>
      <c r="L571" s="1"/>
    </row>
    <row r="572" spans="1:12" ht="15" customHeight="1" x14ac:dyDescent="0.25">
      <c r="A572" s="1"/>
      <c r="B572" s="1"/>
      <c r="C572" s="1"/>
      <c r="D572" s="5"/>
      <c r="E572" s="1"/>
      <c r="F572" s="1"/>
      <c r="G572" s="1"/>
      <c r="H572" s="1"/>
      <c r="I572" s="1"/>
      <c r="J572" s="1"/>
      <c r="K572" s="1"/>
      <c r="L572" s="1"/>
    </row>
    <row r="573" spans="1:12" ht="15" customHeight="1" x14ac:dyDescent="0.25">
      <c r="A573" s="1"/>
      <c r="B573" s="1"/>
      <c r="C573" s="1"/>
      <c r="D573" s="5"/>
      <c r="E573" s="1"/>
      <c r="F573" s="1"/>
      <c r="G573" s="1"/>
      <c r="H573" s="1"/>
      <c r="I573" s="1"/>
      <c r="J573" s="1"/>
      <c r="K573" s="1"/>
      <c r="L573" s="1"/>
    </row>
    <row r="574" spans="1:12" ht="15" customHeight="1" x14ac:dyDescent="0.25">
      <c r="A574" s="1"/>
      <c r="B574" s="1"/>
      <c r="C574" s="1"/>
      <c r="D574" s="5"/>
      <c r="E574" s="1"/>
      <c r="F574" s="1"/>
      <c r="G574" s="1"/>
      <c r="H574" s="1"/>
      <c r="I574" s="1"/>
      <c r="J574" s="1"/>
      <c r="K574" s="1"/>
      <c r="L574" s="1"/>
    </row>
    <row r="575" spans="1:12" ht="15" customHeight="1" x14ac:dyDescent="0.25">
      <c r="A575" s="1"/>
      <c r="B575" s="1"/>
      <c r="C575" s="1"/>
      <c r="D575" s="5"/>
      <c r="E575" s="1"/>
      <c r="F575" s="1"/>
      <c r="G575" s="1"/>
      <c r="H575" s="1"/>
      <c r="I575" s="1"/>
      <c r="J575" s="1"/>
      <c r="K575" s="1"/>
      <c r="L575" s="1"/>
    </row>
    <row r="576" spans="1:12" ht="15" customHeight="1" x14ac:dyDescent="0.25">
      <c r="A576" s="1"/>
      <c r="B576" s="1"/>
      <c r="C576" s="1"/>
      <c r="D576" s="5"/>
      <c r="E576" s="1"/>
      <c r="F576" s="1"/>
      <c r="G576" s="1"/>
      <c r="H576" s="1"/>
      <c r="I576" s="1"/>
      <c r="J576" s="1"/>
      <c r="K576" s="1"/>
      <c r="L576" s="1"/>
    </row>
    <row r="577" spans="1:12" ht="15" customHeight="1" x14ac:dyDescent="0.25">
      <c r="A577" s="1"/>
      <c r="B577" s="1"/>
      <c r="C577" s="1"/>
      <c r="D577" s="5"/>
      <c r="E577" s="1"/>
      <c r="F577" s="1"/>
      <c r="G577" s="1"/>
      <c r="H577" s="1"/>
      <c r="I577" s="1"/>
      <c r="J577" s="1"/>
      <c r="K577" s="1"/>
      <c r="L577" s="1"/>
    </row>
    <row r="578" spans="1:12" ht="15" customHeight="1" x14ac:dyDescent="0.25">
      <c r="A578" s="1"/>
      <c r="B578" s="1"/>
      <c r="C578" s="1"/>
      <c r="D578" s="5"/>
      <c r="E578" s="1"/>
      <c r="F578" s="1"/>
      <c r="G578" s="1"/>
      <c r="H578" s="1"/>
      <c r="I578" s="1"/>
      <c r="J578" s="1"/>
      <c r="K578" s="1"/>
      <c r="L578" s="1"/>
    </row>
    <row r="579" spans="1:12" ht="15" customHeight="1" x14ac:dyDescent="0.25">
      <c r="A579" s="1"/>
      <c r="B579" s="1"/>
      <c r="C579" s="1"/>
      <c r="D579" s="5"/>
      <c r="E579" s="1"/>
      <c r="F579" s="1"/>
      <c r="G579" s="1"/>
      <c r="H579" s="1"/>
      <c r="I579" s="1"/>
      <c r="J579" s="1"/>
      <c r="K579" s="1"/>
      <c r="L579" s="1"/>
    </row>
    <row r="580" spans="1:12" ht="15" customHeight="1" x14ac:dyDescent="0.25">
      <c r="A580" s="1"/>
      <c r="B580" s="1"/>
      <c r="C580" s="1"/>
      <c r="D580" s="5"/>
      <c r="E580" s="1"/>
      <c r="F580" s="1"/>
      <c r="G580" s="1"/>
      <c r="H580" s="1"/>
      <c r="I580" s="1"/>
      <c r="J580" s="1"/>
      <c r="K580" s="1"/>
      <c r="L580" s="1"/>
    </row>
    <row r="581" spans="1:12" ht="15" customHeight="1" x14ac:dyDescent="0.25">
      <c r="A581" s="1"/>
      <c r="B581" s="1"/>
      <c r="C581" s="1"/>
      <c r="D581" s="5"/>
      <c r="E581" s="1"/>
      <c r="F581" s="1"/>
      <c r="G581" s="1"/>
      <c r="H581" s="1"/>
      <c r="I581" s="1"/>
      <c r="J581" s="1"/>
      <c r="K581" s="1"/>
      <c r="L581" s="1"/>
    </row>
    <row r="582" spans="1:12" ht="15" customHeight="1" x14ac:dyDescent="0.25">
      <c r="A582" s="1"/>
      <c r="B582" s="1"/>
      <c r="C582" s="1"/>
      <c r="D582" s="5"/>
      <c r="E582" s="1"/>
      <c r="F582" s="1"/>
      <c r="G582" s="1"/>
      <c r="H582" s="1"/>
      <c r="I582" s="1"/>
      <c r="J582" s="1"/>
      <c r="K582" s="1"/>
      <c r="L582" s="1"/>
    </row>
    <row r="583" spans="1:12" ht="15" customHeight="1" x14ac:dyDescent="0.25">
      <c r="A583" s="1"/>
      <c r="B583" s="1"/>
      <c r="C583" s="1"/>
      <c r="D583" s="5"/>
      <c r="E583" s="1"/>
      <c r="F583" s="1"/>
      <c r="G583" s="1"/>
      <c r="H583" s="1"/>
      <c r="I583" s="1"/>
      <c r="J583" s="1"/>
      <c r="K583" s="1"/>
      <c r="L583" s="1"/>
    </row>
    <row r="584" spans="1:12" ht="15" customHeight="1" x14ac:dyDescent="0.25">
      <c r="A584" s="1"/>
      <c r="B584" s="1"/>
      <c r="C584" s="1"/>
      <c r="D584" s="5"/>
      <c r="E584" s="1"/>
      <c r="F584" s="1"/>
      <c r="G584" s="1"/>
      <c r="H584" s="1"/>
      <c r="I584" s="1"/>
      <c r="J584" s="1"/>
      <c r="K584" s="1"/>
      <c r="L584" s="1"/>
    </row>
    <row r="585" spans="1:12" ht="15" customHeight="1" x14ac:dyDescent="0.25">
      <c r="A585" s="1"/>
      <c r="B585" s="1"/>
      <c r="C585" s="1"/>
      <c r="D585" s="5"/>
      <c r="E585" s="1"/>
      <c r="F585" s="1"/>
      <c r="G585" s="1"/>
      <c r="H585" s="1"/>
      <c r="I585" s="1"/>
      <c r="J585" s="1"/>
      <c r="K585" s="1"/>
      <c r="L585" s="1"/>
    </row>
    <row r="586" spans="1:12" ht="15" customHeight="1" x14ac:dyDescent="0.25">
      <c r="A586" s="1"/>
      <c r="B586" s="1"/>
      <c r="C586" s="1"/>
      <c r="D586" s="5"/>
      <c r="E586" s="1"/>
      <c r="F586" s="1"/>
      <c r="G586" s="1"/>
      <c r="H586" s="1"/>
      <c r="I586" s="1"/>
      <c r="J586" s="1"/>
      <c r="K586" s="1"/>
      <c r="L586" s="1"/>
    </row>
    <row r="587" spans="1:12" ht="15" customHeight="1" x14ac:dyDescent="0.25">
      <c r="A587" s="1"/>
      <c r="B587" s="1"/>
      <c r="C587" s="1"/>
      <c r="D587" s="5"/>
      <c r="E587" s="1"/>
      <c r="F587" s="1"/>
      <c r="G587" s="1"/>
      <c r="H587" s="1"/>
      <c r="I587" s="1"/>
      <c r="J587" s="1"/>
      <c r="K587" s="1"/>
      <c r="L587" s="1"/>
    </row>
    <row r="588" spans="1:12" ht="15" customHeight="1" x14ac:dyDescent="0.25">
      <c r="A588" s="1"/>
      <c r="B588" s="1"/>
      <c r="C588" s="1"/>
      <c r="D588" s="5"/>
      <c r="E588" s="1"/>
      <c r="F588" s="1"/>
      <c r="G588" s="1"/>
      <c r="H588" s="1"/>
      <c r="I588" s="1"/>
      <c r="J588" s="1"/>
      <c r="K588" s="1"/>
      <c r="L588" s="1"/>
    </row>
    <row r="589" spans="1:12" ht="15" customHeight="1" x14ac:dyDescent="0.25">
      <c r="A589" s="1"/>
      <c r="B589" s="1"/>
      <c r="C589" s="1"/>
      <c r="D589" s="5"/>
      <c r="E589" s="1"/>
      <c r="F589" s="1"/>
      <c r="G589" s="1"/>
      <c r="H589" s="1"/>
      <c r="I589" s="1"/>
      <c r="J589" s="1"/>
      <c r="K589" s="1"/>
      <c r="L589" s="1"/>
    </row>
    <row r="590" spans="1:12" ht="15" customHeight="1" x14ac:dyDescent="0.25">
      <c r="A590" s="1"/>
      <c r="B590" s="1"/>
      <c r="C590" s="1"/>
      <c r="D590" s="5"/>
      <c r="E590" s="1"/>
      <c r="F590" s="1"/>
      <c r="G590" s="1"/>
      <c r="H590" s="1"/>
      <c r="I590" s="1"/>
      <c r="J590" s="1"/>
      <c r="K590" s="1"/>
      <c r="L590" s="1"/>
    </row>
    <row r="591" spans="1:12" ht="15" customHeight="1" x14ac:dyDescent="0.25">
      <c r="A591" s="1"/>
      <c r="B591" s="1"/>
      <c r="C591" s="1"/>
      <c r="D591" s="5"/>
      <c r="E591" s="1"/>
      <c r="F591" s="1"/>
      <c r="G591" s="1"/>
      <c r="H591" s="1"/>
      <c r="I591" s="1"/>
      <c r="J591" s="1"/>
      <c r="K591" s="1"/>
      <c r="L591" s="1"/>
    </row>
    <row r="592" spans="1:12" ht="15" customHeight="1" x14ac:dyDescent="0.25">
      <c r="A592" s="1"/>
      <c r="B592" s="1"/>
      <c r="C592" s="1"/>
      <c r="D592" s="5"/>
      <c r="E592" s="1"/>
      <c r="F592" s="1"/>
      <c r="G592" s="1"/>
      <c r="H592" s="1"/>
      <c r="I592" s="1"/>
      <c r="J592" s="1"/>
      <c r="K592" s="1"/>
      <c r="L592" s="1"/>
    </row>
    <row r="593" spans="1:12" ht="15" customHeight="1" x14ac:dyDescent="0.25">
      <c r="A593" s="1"/>
      <c r="B593" s="1"/>
      <c r="C593" s="1"/>
      <c r="D593" s="5"/>
      <c r="E593" s="1"/>
      <c r="F593" s="1"/>
      <c r="G593" s="1"/>
      <c r="H593" s="1"/>
      <c r="I593" s="1"/>
      <c r="J593" s="1"/>
      <c r="K593" s="1"/>
      <c r="L593" s="1"/>
    </row>
    <row r="594" spans="1:12" ht="15" customHeight="1" x14ac:dyDescent="0.25">
      <c r="A594" s="1"/>
      <c r="B594" s="1"/>
      <c r="C594" s="1"/>
      <c r="D594" s="5"/>
      <c r="E594" s="1"/>
      <c r="F594" s="1"/>
      <c r="G594" s="1"/>
      <c r="H594" s="1"/>
      <c r="I594" s="1"/>
      <c r="J594" s="1"/>
      <c r="K594" s="1"/>
      <c r="L594" s="1"/>
    </row>
    <row r="595" spans="1:12" ht="15" customHeight="1" x14ac:dyDescent="0.25">
      <c r="A595" s="1"/>
      <c r="B595" s="1"/>
      <c r="C595" s="1"/>
      <c r="D595" s="5"/>
      <c r="E595" s="1"/>
      <c r="F595" s="1"/>
      <c r="G595" s="1"/>
      <c r="H595" s="1"/>
      <c r="I595" s="1"/>
      <c r="J595" s="1"/>
      <c r="K595" s="1"/>
      <c r="L595" s="1"/>
    </row>
    <row r="596" spans="1:12" ht="15" customHeight="1" x14ac:dyDescent="0.25">
      <c r="A596" s="1"/>
      <c r="B596" s="1"/>
      <c r="C596" s="1"/>
      <c r="D596" s="5"/>
      <c r="E596" s="1"/>
      <c r="F596" s="1"/>
      <c r="G596" s="1"/>
      <c r="H596" s="1"/>
      <c r="I596" s="1"/>
      <c r="J596" s="1"/>
      <c r="K596" s="1"/>
      <c r="L596" s="1"/>
    </row>
    <row r="597" spans="1:12" ht="15" customHeight="1" x14ac:dyDescent="0.25">
      <c r="A597" s="1"/>
      <c r="B597" s="1"/>
      <c r="C597" s="1"/>
      <c r="D597" s="5"/>
      <c r="E597" s="1"/>
      <c r="F597" s="1"/>
      <c r="G597" s="1"/>
      <c r="H597" s="1"/>
      <c r="I597" s="1"/>
      <c r="J597" s="1"/>
      <c r="K597" s="1"/>
      <c r="L597" s="1"/>
    </row>
    <row r="598" spans="1:12" ht="15" customHeight="1" x14ac:dyDescent="0.25">
      <c r="A598" s="1"/>
      <c r="B598" s="1"/>
      <c r="C598" s="1"/>
      <c r="D598" s="5"/>
      <c r="E598" s="1"/>
      <c r="F598" s="1"/>
      <c r="G598" s="1"/>
      <c r="H598" s="1"/>
      <c r="I598" s="1"/>
      <c r="J598" s="1"/>
      <c r="K598" s="1"/>
      <c r="L598" s="1"/>
    </row>
    <row r="599" spans="1:12" ht="15" customHeight="1" x14ac:dyDescent="0.25">
      <c r="A599" s="1"/>
      <c r="B599" s="1"/>
      <c r="C599" s="1"/>
      <c r="D599" s="5"/>
      <c r="E599" s="1"/>
      <c r="F599" s="1"/>
      <c r="G599" s="1"/>
      <c r="H599" s="1"/>
      <c r="I599" s="1"/>
      <c r="J599" s="1"/>
      <c r="K599" s="1"/>
      <c r="L599" s="1"/>
    </row>
    <row r="600" spans="1:12" ht="15" customHeight="1" x14ac:dyDescent="0.25">
      <c r="A600" s="1"/>
      <c r="B600" s="1"/>
      <c r="C600" s="1"/>
      <c r="D600" s="5"/>
      <c r="E600" s="1"/>
      <c r="F600" s="1"/>
      <c r="G600" s="1"/>
      <c r="H600" s="1"/>
      <c r="I600" s="1"/>
      <c r="J600" s="1"/>
      <c r="K600" s="1"/>
      <c r="L600" s="1"/>
    </row>
    <row r="601" spans="1:12" ht="15" customHeight="1" x14ac:dyDescent="0.25">
      <c r="A601" s="1"/>
      <c r="B601" s="1"/>
      <c r="C601" s="1"/>
      <c r="D601" s="5"/>
      <c r="E601" s="1"/>
      <c r="F601" s="1"/>
      <c r="G601" s="1"/>
      <c r="H601" s="1"/>
      <c r="I601" s="1"/>
      <c r="J601" s="1"/>
      <c r="K601" s="1"/>
      <c r="L601" s="1"/>
    </row>
    <row r="602" spans="1:12" ht="15" customHeight="1" x14ac:dyDescent="0.25">
      <c r="A602" s="1"/>
      <c r="B602" s="1"/>
      <c r="C602" s="1"/>
      <c r="D602" s="5"/>
      <c r="E602" s="1"/>
      <c r="F602" s="1"/>
      <c r="G602" s="1"/>
      <c r="H602" s="1"/>
      <c r="I602" s="1"/>
      <c r="J602" s="1"/>
      <c r="K602" s="1"/>
      <c r="L602" s="1"/>
    </row>
    <row r="603" spans="1:12" ht="15" customHeight="1" x14ac:dyDescent="0.25">
      <c r="A603" s="1"/>
      <c r="B603" s="1"/>
      <c r="C603" s="1"/>
      <c r="D603" s="5"/>
      <c r="E603" s="1"/>
      <c r="F603" s="1"/>
      <c r="G603" s="1"/>
      <c r="H603" s="1"/>
      <c r="I603" s="1"/>
      <c r="J603" s="1"/>
      <c r="K603" s="1"/>
      <c r="L603" s="1"/>
    </row>
    <row r="604" spans="1:12" ht="15" customHeight="1" x14ac:dyDescent="0.25">
      <c r="A604" s="1"/>
      <c r="B604" s="1"/>
      <c r="C604" s="1"/>
      <c r="D604" s="5"/>
      <c r="E604" s="1"/>
      <c r="F604" s="1"/>
      <c r="G604" s="1"/>
      <c r="H604" s="1"/>
      <c r="I604" s="1"/>
      <c r="J604" s="1"/>
      <c r="K604" s="1"/>
      <c r="L604" s="1"/>
    </row>
    <row r="605" spans="1:12" ht="15" customHeight="1" x14ac:dyDescent="0.25">
      <c r="A605" s="1"/>
      <c r="B605" s="1"/>
      <c r="C605" s="1"/>
      <c r="D605" s="5"/>
      <c r="E605" s="1"/>
      <c r="F605" s="1"/>
      <c r="G605" s="1"/>
      <c r="H605" s="1"/>
      <c r="I605" s="1"/>
      <c r="J605" s="1"/>
      <c r="K605" s="1"/>
      <c r="L605" s="1"/>
    </row>
    <row r="606" spans="1:12" ht="15" customHeight="1" x14ac:dyDescent="0.25">
      <c r="A606" s="1"/>
      <c r="B606" s="1"/>
      <c r="C606" s="1"/>
      <c r="D606" s="5"/>
      <c r="E606" s="1"/>
      <c r="F606" s="1"/>
      <c r="G606" s="1"/>
      <c r="H606" s="1"/>
      <c r="I606" s="1"/>
      <c r="J606" s="1"/>
      <c r="K606" s="1"/>
      <c r="L606" s="1"/>
    </row>
    <row r="607" spans="1:12" ht="15" customHeight="1" x14ac:dyDescent="0.25">
      <c r="A607" s="1"/>
      <c r="B607" s="1"/>
      <c r="C607" s="1"/>
      <c r="D607" s="5"/>
      <c r="E607" s="1"/>
      <c r="F607" s="1"/>
      <c r="G607" s="1"/>
      <c r="H607" s="1"/>
      <c r="I607" s="1"/>
      <c r="J607" s="1"/>
      <c r="K607" s="1"/>
      <c r="L607" s="1"/>
    </row>
    <row r="608" spans="1:12" ht="15" customHeight="1" x14ac:dyDescent="0.25">
      <c r="A608" s="1"/>
      <c r="B608" s="1"/>
      <c r="C608" s="1"/>
      <c r="D608" s="5"/>
      <c r="E608" s="1"/>
      <c r="F608" s="1"/>
      <c r="G608" s="1"/>
      <c r="H608" s="1"/>
      <c r="I608" s="1"/>
      <c r="J608" s="1"/>
      <c r="K608" s="1"/>
      <c r="L608" s="1"/>
    </row>
    <row r="609" spans="1:12" ht="15" customHeight="1" x14ac:dyDescent="0.25">
      <c r="A609" s="1"/>
      <c r="B609" s="1"/>
      <c r="C609" s="1"/>
      <c r="D609" s="5"/>
      <c r="E609" s="1"/>
      <c r="F609" s="1"/>
      <c r="G609" s="1"/>
      <c r="H609" s="1"/>
      <c r="I609" s="1"/>
      <c r="J609" s="1"/>
      <c r="K609" s="1"/>
      <c r="L609" s="1"/>
    </row>
    <row r="610" spans="1:12" ht="15" customHeight="1" x14ac:dyDescent="0.25">
      <c r="A610" s="1"/>
      <c r="B610" s="1"/>
      <c r="C610" s="1"/>
      <c r="D610" s="5"/>
      <c r="E610" s="1"/>
      <c r="F610" s="1"/>
      <c r="G610" s="1"/>
      <c r="H610" s="1"/>
      <c r="I610" s="1"/>
      <c r="J610" s="1"/>
      <c r="K610" s="1"/>
      <c r="L610" s="1"/>
    </row>
    <row r="611" spans="1:12" ht="15" customHeight="1" x14ac:dyDescent="0.25">
      <c r="A611" s="1"/>
      <c r="B611" s="1"/>
      <c r="C611" s="1"/>
      <c r="D611" s="5"/>
      <c r="E611" s="1"/>
      <c r="F611" s="1"/>
      <c r="G611" s="1"/>
      <c r="H611" s="1"/>
      <c r="I611" s="1"/>
      <c r="J611" s="1"/>
      <c r="K611" s="1"/>
      <c r="L611" s="1"/>
    </row>
    <row r="612" spans="1:12" ht="15" customHeight="1" x14ac:dyDescent="0.25">
      <c r="A612" s="1"/>
      <c r="B612" s="1"/>
      <c r="C612" s="1"/>
      <c r="D612" s="5"/>
      <c r="E612" s="1"/>
      <c r="F612" s="1"/>
      <c r="G612" s="1"/>
      <c r="H612" s="1"/>
      <c r="I612" s="1"/>
      <c r="J612" s="1"/>
      <c r="K612" s="1"/>
      <c r="L612" s="1"/>
    </row>
    <row r="613" spans="1:12" ht="15" customHeight="1" x14ac:dyDescent="0.25">
      <c r="A613" s="1"/>
      <c r="B613" s="1"/>
      <c r="C613" s="1"/>
      <c r="D613" s="5"/>
      <c r="E613" s="1"/>
      <c r="F613" s="1"/>
      <c r="G613" s="1"/>
      <c r="H613" s="1"/>
      <c r="I613" s="1"/>
      <c r="J613" s="1"/>
      <c r="K613" s="1"/>
      <c r="L613" s="1"/>
    </row>
    <row r="614" spans="1:12" ht="15" customHeight="1" x14ac:dyDescent="0.25">
      <c r="A614" s="1"/>
      <c r="B614" s="1"/>
      <c r="C614" s="1"/>
      <c r="D614" s="5"/>
      <c r="E614" s="1"/>
      <c r="F614" s="1"/>
      <c r="G614" s="1"/>
      <c r="H614" s="1"/>
      <c r="I614" s="1"/>
      <c r="J614" s="1"/>
      <c r="K614" s="1"/>
      <c r="L614" s="1"/>
    </row>
    <row r="615" spans="1:12" ht="15" customHeight="1" x14ac:dyDescent="0.25">
      <c r="A615" s="1"/>
      <c r="B615" s="1"/>
      <c r="C615" s="1"/>
      <c r="D615" s="5"/>
      <c r="E615" s="1"/>
      <c r="F615" s="1"/>
      <c r="G615" s="1"/>
      <c r="H615" s="1"/>
      <c r="I615" s="1"/>
      <c r="J615" s="1"/>
      <c r="K615" s="1"/>
      <c r="L615" s="1"/>
    </row>
    <row r="616" spans="1:12" ht="15" customHeight="1" x14ac:dyDescent="0.25">
      <c r="A616" s="1"/>
      <c r="B616" s="1"/>
      <c r="C616" s="1"/>
      <c r="D616" s="5"/>
      <c r="E616" s="1"/>
      <c r="F616" s="1"/>
      <c r="G616" s="1"/>
      <c r="H616" s="1"/>
      <c r="I616" s="1"/>
      <c r="J616" s="1"/>
      <c r="K616" s="1"/>
      <c r="L616" s="1"/>
    </row>
    <row r="617" spans="1:12" ht="15" customHeight="1" x14ac:dyDescent="0.25"/>
    <row r="618" spans="1:12" ht="15" customHeight="1" x14ac:dyDescent="0.25"/>
    <row r="619" spans="1:12" ht="15" customHeight="1" x14ac:dyDescent="0.25"/>
    <row r="620" spans="1:12" ht="15" customHeight="1" x14ac:dyDescent="0.25"/>
    <row r="621" spans="1:12" ht="15" customHeight="1" x14ac:dyDescent="0.25"/>
    <row r="622" spans="1:12" ht="15" customHeight="1" x14ac:dyDescent="0.25"/>
    <row r="623" spans="1:12" ht="15" customHeight="1" x14ac:dyDescent="0.25"/>
    <row r="624" spans="1:12"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sheetData>
  <sheetProtection selectLockedCells="1"/>
  <dataConsolidate/>
  <mergeCells count="175">
    <mergeCell ref="B378:C378"/>
    <mergeCell ref="B379:C379"/>
    <mergeCell ref="B365:C365"/>
    <mergeCell ref="D374:F374"/>
    <mergeCell ref="D375:F375"/>
    <mergeCell ref="D379:F379"/>
    <mergeCell ref="D349:F349"/>
    <mergeCell ref="D350:F350"/>
    <mergeCell ref="D380:F380"/>
    <mergeCell ref="D364:F364"/>
    <mergeCell ref="D358:F358"/>
    <mergeCell ref="D359:F359"/>
    <mergeCell ref="D360:F360"/>
    <mergeCell ref="B352:F352"/>
    <mergeCell ref="C106:D106"/>
    <mergeCell ref="C107:D107"/>
    <mergeCell ref="C108:D108"/>
    <mergeCell ref="C113:D113"/>
    <mergeCell ref="D115:F115"/>
    <mergeCell ref="D140:F140"/>
    <mergeCell ref="D141:F141"/>
    <mergeCell ref="C138:H138"/>
    <mergeCell ref="D145:F145"/>
    <mergeCell ref="D146:F146"/>
    <mergeCell ref="D148:F148"/>
    <mergeCell ref="D199:F199"/>
    <mergeCell ref="D163:F163"/>
    <mergeCell ref="D154:F154"/>
    <mergeCell ref="D155:F155"/>
    <mergeCell ref="D157:F157"/>
    <mergeCell ref="B348:C348"/>
    <mergeCell ref="B349:C349"/>
    <mergeCell ref="C159:H159"/>
    <mergeCell ref="D172:F172"/>
    <mergeCell ref="D165:F165"/>
    <mergeCell ref="D169:F169"/>
    <mergeCell ref="D170:F170"/>
    <mergeCell ref="D171:F171"/>
    <mergeCell ref="C167:I167"/>
    <mergeCell ref="D184:F184"/>
    <mergeCell ref="D185:F185"/>
    <mergeCell ref="F197:H197"/>
    <mergeCell ref="D173:F173"/>
    <mergeCell ref="D175:F175"/>
    <mergeCell ref="D179:F179"/>
    <mergeCell ref="D180:F180"/>
    <mergeCell ref="D181:F181"/>
    <mergeCell ref="C13:D13"/>
    <mergeCell ref="C14:D14"/>
    <mergeCell ref="C38:D38"/>
    <mergeCell ref="C40:D40"/>
    <mergeCell ref="C86:D86"/>
    <mergeCell ref="D345:F345"/>
    <mergeCell ref="B1:K1"/>
    <mergeCell ref="C9:D9"/>
    <mergeCell ref="C12:D12"/>
    <mergeCell ref="B92:B93"/>
    <mergeCell ref="C101:D101"/>
    <mergeCell ref="H90:J90"/>
    <mergeCell ref="B5:J5"/>
    <mergeCell ref="D3:F3"/>
    <mergeCell ref="C103:D103"/>
    <mergeCell ref="D152:F152"/>
    <mergeCell ref="D153:F153"/>
    <mergeCell ref="D142:F142"/>
    <mergeCell ref="D143:F143"/>
    <mergeCell ref="D144:F144"/>
    <mergeCell ref="C151:F151"/>
    <mergeCell ref="D161:F161"/>
    <mergeCell ref="D162:F162"/>
    <mergeCell ref="C110:D110"/>
    <mergeCell ref="C177:I177"/>
    <mergeCell ref="C222:F222"/>
    <mergeCell ref="G222:H222"/>
    <mergeCell ref="C212:H212"/>
    <mergeCell ref="C223:F223"/>
    <mergeCell ref="G223:H223"/>
    <mergeCell ref="C224:F224"/>
    <mergeCell ref="G224:H224"/>
    <mergeCell ref="C213:H214"/>
    <mergeCell ref="C215:H216"/>
    <mergeCell ref="C220:F220"/>
    <mergeCell ref="G220:H220"/>
    <mergeCell ref="C221:F221"/>
    <mergeCell ref="G221:H221"/>
    <mergeCell ref="C248:J249"/>
    <mergeCell ref="B271:I271"/>
    <mergeCell ref="C225:F225"/>
    <mergeCell ref="G225:H225"/>
    <mergeCell ref="G226:H226"/>
    <mergeCell ref="G228:H228"/>
    <mergeCell ref="B236:H237"/>
    <mergeCell ref="C239:I239"/>
    <mergeCell ref="B273:J273"/>
    <mergeCell ref="B267:J268"/>
    <mergeCell ref="B269:J269"/>
    <mergeCell ref="B276:J276"/>
    <mergeCell ref="C278:J278"/>
    <mergeCell ref="C279:J279"/>
    <mergeCell ref="D289:J289"/>
    <mergeCell ref="D291:F291"/>
    <mergeCell ref="E293:F293"/>
    <mergeCell ref="E294:F294"/>
    <mergeCell ref="D284:J284"/>
    <mergeCell ref="D285:J285"/>
    <mergeCell ref="D282:J282"/>
    <mergeCell ref="D283:J283"/>
    <mergeCell ref="D286:K286"/>
    <mergeCell ref="B287:J287"/>
    <mergeCell ref="C280:J280"/>
    <mergeCell ref="C281:J281"/>
    <mergeCell ref="B437:F437"/>
    <mergeCell ref="E297:F297"/>
    <mergeCell ref="B334:C334"/>
    <mergeCell ref="E295:F295"/>
    <mergeCell ref="E296:F296"/>
    <mergeCell ref="B332:C332"/>
    <mergeCell ref="B333:C333"/>
    <mergeCell ref="D322:F322"/>
    <mergeCell ref="D343:F343"/>
    <mergeCell ref="D344:F344"/>
    <mergeCell ref="D327:F327"/>
    <mergeCell ref="D328:F328"/>
    <mergeCell ref="D329:F329"/>
    <mergeCell ref="D333:F333"/>
    <mergeCell ref="D335:F335"/>
    <mergeCell ref="D334:F334"/>
    <mergeCell ref="B337:F337"/>
    <mergeCell ref="B382:F382"/>
    <mergeCell ref="D365:F365"/>
    <mergeCell ref="D366:F366"/>
    <mergeCell ref="B368:F368"/>
    <mergeCell ref="D387:F387"/>
    <mergeCell ref="B363:C363"/>
    <mergeCell ref="B364:C364"/>
    <mergeCell ref="D392:F392"/>
    <mergeCell ref="B415:C415"/>
    <mergeCell ref="B397:C397"/>
    <mergeCell ref="B398:C398"/>
    <mergeCell ref="B399:C399"/>
    <mergeCell ref="B400:C400"/>
    <mergeCell ref="D411:F411"/>
    <mergeCell ref="D412:F412"/>
    <mergeCell ref="D410:F410"/>
    <mergeCell ref="D398:F398"/>
    <mergeCell ref="D399:F399"/>
    <mergeCell ref="D400:F400"/>
    <mergeCell ref="D401:F401"/>
    <mergeCell ref="B403:F403"/>
    <mergeCell ref="D393:F393"/>
    <mergeCell ref="D394:F394"/>
    <mergeCell ref="B455:J455"/>
    <mergeCell ref="B432:C432"/>
    <mergeCell ref="B433:C433"/>
    <mergeCell ref="B434:C434"/>
    <mergeCell ref="B416:C416"/>
    <mergeCell ref="B417:C417"/>
    <mergeCell ref="B418:C418"/>
    <mergeCell ref="D434:F434"/>
    <mergeCell ref="D433:F433"/>
    <mergeCell ref="D428:F428"/>
    <mergeCell ref="D429:F429"/>
    <mergeCell ref="D417:F417"/>
    <mergeCell ref="D418:F418"/>
    <mergeCell ref="D419:F419"/>
    <mergeCell ref="B421:F421"/>
    <mergeCell ref="D416:F416"/>
    <mergeCell ref="B448:C448"/>
    <mergeCell ref="B449:C449"/>
    <mergeCell ref="D449:F449"/>
    <mergeCell ref="D444:F444"/>
    <mergeCell ref="D445:F445"/>
    <mergeCell ref="D450:F450"/>
    <mergeCell ref="B452:F452"/>
    <mergeCell ref="D435:F435"/>
  </mergeCells>
  <conditionalFormatting sqref="I196">
    <cfRule type="cellIs" dxfId="16" priority="21" stopIfTrue="1" operator="notBetween">
      <formula>$F$86-50</formula>
      <formula>$F$86+50</formula>
    </cfRule>
  </conditionalFormatting>
  <conditionalFormatting sqref="I197">
    <cfRule type="cellIs" dxfId="15" priority="19" stopIfTrue="1" operator="notBetween">
      <formula>-50</formula>
      <formula>50</formula>
    </cfRule>
    <cfRule type="cellIs" dxfId="14" priority="20" stopIfTrue="1" operator="between">
      <formula>-50</formula>
      <formula>50</formula>
    </cfRule>
  </conditionalFormatting>
  <conditionalFormatting sqref="H437 H421 H403 H452 H337 H352 H368 H382">
    <cfRule type="cellIs" dxfId="13" priority="18" stopIfTrue="1" operator="notEqual">
      <formula>0</formula>
    </cfRule>
  </conditionalFormatting>
  <conditionalFormatting sqref="G228:H228 G221:H225 I192 F113 H113:I113">
    <cfRule type="cellIs" dxfId="12" priority="17" stopIfTrue="1" operator="lessThan">
      <formula>0</formula>
    </cfRule>
  </conditionalFormatting>
  <conditionalFormatting sqref="C221:C225 D148 D157 D165 D175 C170:D173 C141:D146 D180:D185 C153:D155 C162:D163">
    <cfRule type="cellIs" dxfId="11" priority="16" stopIfTrue="1" operator="equal">
      <formula>"?"</formula>
    </cfRule>
  </conditionalFormatting>
  <conditionalFormatting sqref="J97:J100 J106:J109 I130 J92:J93">
    <cfRule type="cellIs" dxfId="10" priority="14" stopIfTrue="1" operator="notBetween">
      <formula>1</formula>
      <formula>-1</formula>
    </cfRule>
  </conditionalFormatting>
  <conditionalFormatting sqref="I196">
    <cfRule type="cellIs" dxfId="9" priority="13" stopIfTrue="1" operator="notBetween">
      <formula>$F$86-50</formula>
      <formula>$F$86+50</formula>
    </cfRule>
  </conditionalFormatting>
  <conditionalFormatting sqref="I197">
    <cfRule type="cellIs" dxfId="8" priority="11" stopIfTrue="1" operator="notBetween">
      <formula>-50</formula>
      <formula>50</formula>
    </cfRule>
    <cfRule type="cellIs" dxfId="7" priority="12" stopIfTrue="1" operator="between">
      <formula>-50</formula>
      <formula>50</formula>
    </cfRule>
  </conditionalFormatting>
  <conditionalFormatting sqref="H437 H421 H403 H452 H337 H352 H368 H382">
    <cfRule type="cellIs" dxfId="6" priority="10" stopIfTrue="1" operator="notEqual">
      <formula>0</formula>
    </cfRule>
  </conditionalFormatting>
  <conditionalFormatting sqref="G228:H228 G221:H225 I192 F113 H113:I113">
    <cfRule type="cellIs" dxfId="5" priority="9" stopIfTrue="1" operator="lessThan">
      <formula>0</formula>
    </cfRule>
  </conditionalFormatting>
  <conditionalFormatting sqref="C221:C225 D148 D157 D165 D175">
    <cfRule type="cellIs" dxfId="4" priority="8" stopIfTrue="1" operator="equal">
      <formula>"?"</formula>
    </cfRule>
  </conditionalFormatting>
  <conditionalFormatting sqref="J97:J100 J106:J109 I130">
    <cfRule type="cellIs" dxfId="3" priority="6" stopIfTrue="1" operator="notBetween">
      <formula>1</formula>
      <formula>-1</formula>
    </cfRule>
  </conditionalFormatting>
  <conditionalFormatting sqref="I122">
    <cfRule type="cellIs" dxfId="2" priority="3" stopIfTrue="1" operator="lessThan">
      <formula>0</formula>
    </cfRule>
  </conditionalFormatting>
  <conditionalFormatting sqref="I188">
    <cfRule type="cellIs" dxfId="1" priority="2" stopIfTrue="1" operator="lessThan">
      <formula>0</formula>
    </cfRule>
  </conditionalFormatting>
  <conditionalFormatting sqref="J92:J93">
    <cfRule type="cellIs" dxfId="0" priority="1" stopIfTrue="1" operator="notBetween">
      <formula>1</formula>
      <formula>-1</formula>
    </cfRule>
  </conditionalFormatting>
  <pageMargins left="0.25" right="0.25" top="0.3" bottom="0.27" header="0.23" footer="0.21"/>
  <pageSetup paperSize="9" scale="69" fitToHeight="0" orientation="portrait" r:id="rId1"/>
  <rowBreaks count="6" manualBreakCount="6">
    <brk id="79" max="10" man="1"/>
    <brk id="151" max="10" man="1"/>
    <brk id="198" max="10" man="1"/>
    <brk id="269" max="10" man="1"/>
    <brk id="318" max="10" man="1"/>
    <brk id="395"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'LA Close'!$B$1:$B$59</xm:f>
          </x14:formula1>
          <xm:sqref>D3:F3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86"/>
  <sheetViews>
    <sheetView topLeftCell="A55" workbookViewId="0">
      <selection activeCell="D61" sqref="D61"/>
    </sheetView>
  </sheetViews>
  <sheetFormatPr defaultRowHeight="15" x14ac:dyDescent="0.25"/>
  <cols>
    <col min="1" max="1" width="36.28515625" style="170" customWidth="1"/>
    <col min="2" max="2" width="9.28515625" style="171" customWidth="1"/>
  </cols>
  <sheetData>
    <row r="2" spans="1:2" x14ac:dyDescent="0.25">
      <c r="A2" s="172" t="s">
        <v>0</v>
      </c>
    </row>
    <row r="3" spans="1:2" x14ac:dyDescent="0.25">
      <c r="A3" s="170" t="s">
        <v>303</v>
      </c>
    </row>
    <row r="4" spans="1:2" ht="15.75" x14ac:dyDescent="0.25">
      <c r="A4" s="170" t="s">
        <v>304</v>
      </c>
      <c r="B4" s="173">
        <v>2861</v>
      </c>
    </row>
    <row r="5" spans="1:2" ht="15.75" x14ac:dyDescent="0.25">
      <c r="A5" s="170" t="s">
        <v>305</v>
      </c>
      <c r="B5" s="173">
        <v>2872</v>
      </c>
    </row>
    <row r="6" spans="1:2" ht="15.75" x14ac:dyDescent="0.25">
      <c r="A6" s="170" t="s">
        <v>306</v>
      </c>
      <c r="B6" s="173">
        <v>2048</v>
      </c>
    </row>
    <row r="7" spans="1:2" ht="15.75" x14ac:dyDescent="0.25">
      <c r="A7" s="170" t="s">
        <v>307</v>
      </c>
      <c r="B7" s="173">
        <v>2899</v>
      </c>
    </row>
    <row r="8" spans="1:2" ht="15.75" x14ac:dyDescent="0.25">
      <c r="A8" s="170" t="s">
        <v>308</v>
      </c>
      <c r="B8" s="173">
        <v>3665</v>
      </c>
    </row>
    <row r="9" spans="1:2" ht="15.75" x14ac:dyDescent="0.25">
      <c r="A9" s="170" t="s">
        <v>309</v>
      </c>
      <c r="B9" s="173">
        <v>4714</v>
      </c>
    </row>
    <row r="10" spans="1:2" ht="15.75" x14ac:dyDescent="0.25">
      <c r="A10" s="170" t="s">
        <v>310</v>
      </c>
      <c r="B10" s="173">
        <v>4302</v>
      </c>
    </row>
    <row r="11" spans="1:2" ht="15.75" x14ac:dyDescent="0.25">
      <c r="A11" s="170" t="s">
        <v>311</v>
      </c>
      <c r="B11" s="173">
        <v>2120</v>
      </c>
    </row>
    <row r="12" spans="1:2" ht="15.75" x14ac:dyDescent="0.25">
      <c r="A12" s="170" t="s">
        <v>312</v>
      </c>
      <c r="B12" s="173">
        <v>2150</v>
      </c>
    </row>
    <row r="13" spans="1:2" ht="15.75" x14ac:dyDescent="0.25">
      <c r="A13" s="170" t="s">
        <v>313</v>
      </c>
      <c r="B13" s="173">
        <v>2155</v>
      </c>
    </row>
    <row r="14" spans="1:2" ht="15.75" x14ac:dyDescent="0.25">
      <c r="A14" s="170" t="s">
        <v>314</v>
      </c>
      <c r="B14" s="173">
        <v>2238</v>
      </c>
    </row>
    <row r="15" spans="1:2" ht="15.75" x14ac:dyDescent="0.25">
      <c r="A15" s="170" t="s">
        <v>315</v>
      </c>
      <c r="B15" s="173">
        <v>2534</v>
      </c>
    </row>
    <row r="16" spans="1:2" ht="15.75" x14ac:dyDescent="0.25">
      <c r="A16" s="170" t="s">
        <v>316</v>
      </c>
      <c r="B16" s="173">
        <v>2856</v>
      </c>
    </row>
    <row r="17" spans="1:2" ht="15.75" x14ac:dyDescent="0.25">
      <c r="A17" s="170" t="s">
        <v>637</v>
      </c>
      <c r="B17" s="173">
        <v>2864</v>
      </c>
    </row>
    <row r="18" spans="1:2" ht="15.75" x14ac:dyDescent="0.25">
      <c r="A18" s="170" t="s">
        <v>317</v>
      </c>
      <c r="B18" s="173">
        <v>4002</v>
      </c>
    </row>
    <row r="19" spans="1:2" ht="15.75" x14ac:dyDescent="0.25">
      <c r="A19" s="170" t="s">
        <v>318</v>
      </c>
      <c r="B19" s="173">
        <v>4283</v>
      </c>
    </row>
    <row r="20" spans="1:2" ht="15.75" x14ac:dyDescent="0.25">
      <c r="A20" s="170" t="s">
        <v>319</v>
      </c>
      <c r="B20" s="173">
        <v>2862</v>
      </c>
    </row>
    <row r="21" spans="1:2" ht="15.75" x14ac:dyDescent="0.25">
      <c r="A21" s="170" t="s">
        <v>320</v>
      </c>
      <c r="B21" s="173">
        <v>2863</v>
      </c>
    </row>
    <row r="22" spans="1:2" ht="15.75" x14ac:dyDescent="0.25">
      <c r="A22" s="170" t="s">
        <v>321</v>
      </c>
      <c r="B22" s="173">
        <v>3358</v>
      </c>
    </row>
    <row r="23" spans="1:2" ht="15.75" x14ac:dyDescent="0.25">
      <c r="A23" s="170" t="s">
        <v>322</v>
      </c>
      <c r="B23" s="173">
        <v>2898</v>
      </c>
    </row>
    <row r="24" spans="1:2" ht="15.75" x14ac:dyDescent="0.25">
      <c r="A24" s="170" t="s">
        <v>323</v>
      </c>
      <c r="B24" s="173">
        <v>7171</v>
      </c>
    </row>
    <row r="25" spans="1:2" ht="15.75" x14ac:dyDescent="0.25">
      <c r="A25" s="170" t="s">
        <v>324</v>
      </c>
      <c r="B25" s="173">
        <v>2859</v>
      </c>
    </row>
    <row r="26" spans="1:2" ht="15.75" x14ac:dyDescent="0.25">
      <c r="A26" s="170" t="s">
        <v>640</v>
      </c>
      <c r="B26" s="173">
        <v>2779</v>
      </c>
    </row>
    <row r="27" spans="1:2" ht="15.75" x14ac:dyDescent="0.25">
      <c r="A27" s="170" t="s">
        <v>325</v>
      </c>
      <c r="B27" s="173">
        <v>2376</v>
      </c>
    </row>
    <row r="28" spans="1:2" ht="15.75" x14ac:dyDescent="0.25">
      <c r="A28" s="170" t="s">
        <v>326</v>
      </c>
      <c r="B28" s="173">
        <v>2388</v>
      </c>
    </row>
    <row r="29" spans="1:2" ht="15.75" x14ac:dyDescent="0.25">
      <c r="A29" s="170" t="s">
        <v>327</v>
      </c>
      <c r="B29" s="173">
        <v>3664</v>
      </c>
    </row>
    <row r="30" spans="1:2" ht="15.75" x14ac:dyDescent="0.25">
      <c r="A30" s="170" t="s">
        <v>328</v>
      </c>
      <c r="B30" s="173">
        <v>2896</v>
      </c>
    </row>
    <row r="31" spans="1:2" ht="15.75" x14ac:dyDescent="0.25">
      <c r="A31" s="170" t="s">
        <v>329</v>
      </c>
      <c r="B31" s="173">
        <v>2421</v>
      </c>
    </row>
    <row r="32" spans="1:2" ht="15.75" x14ac:dyDescent="0.25">
      <c r="A32" s="170" t="s">
        <v>330</v>
      </c>
      <c r="B32" s="173">
        <v>2431</v>
      </c>
    </row>
    <row r="33" spans="1:2" ht="15.75" x14ac:dyDescent="0.25">
      <c r="A33" s="170" t="s">
        <v>331</v>
      </c>
      <c r="B33" s="173">
        <v>2860</v>
      </c>
    </row>
    <row r="34" spans="1:2" ht="15.75" x14ac:dyDescent="0.25">
      <c r="A34" s="170" t="s">
        <v>332</v>
      </c>
      <c r="B34" s="173">
        <v>2444</v>
      </c>
    </row>
    <row r="35" spans="1:2" ht="15.75" x14ac:dyDescent="0.25">
      <c r="A35" s="170" t="s">
        <v>638</v>
      </c>
      <c r="B35" s="173">
        <v>2450</v>
      </c>
    </row>
    <row r="36" spans="1:2" ht="15.75" x14ac:dyDescent="0.25">
      <c r="A36" s="170" t="s">
        <v>333</v>
      </c>
      <c r="B36" s="173">
        <v>3371</v>
      </c>
    </row>
    <row r="37" spans="1:2" ht="15.75" x14ac:dyDescent="0.25">
      <c r="A37" s="170" t="s">
        <v>641</v>
      </c>
      <c r="B37" s="173">
        <v>4641</v>
      </c>
    </row>
    <row r="38" spans="1:2" ht="15.75" x14ac:dyDescent="0.25">
      <c r="A38" s="170" t="s">
        <v>334</v>
      </c>
      <c r="B38" s="173">
        <v>2865</v>
      </c>
    </row>
    <row r="39" spans="1:2" ht="15.75" x14ac:dyDescent="0.25">
      <c r="A39" s="170" t="s">
        <v>335</v>
      </c>
      <c r="B39" s="173">
        <v>2532</v>
      </c>
    </row>
    <row r="40" spans="1:2" ht="15.75" x14ac:dyDescent="0.25">
      <c r="A40" s="170" t="s">
        <v>336</v>
      </c>
      <c r="B40" s="173">
        <v>2487</v>
      </c>
    </row>
    <row r="41" spans="1:2" ht="15.75" x14ac:dyDescent="0.25">
      <c r="A41" s="170" t="s">
        <v>337</v>
      </c>
      <c r="B41" s="173">
        <v>2489</v>
      </c>
    </row>
    <row r="42" spans="1:2" ht="15.75" x14ac:dyDescent="0.25">
      <c r="A42" s="170" t="s">
        <v>338</v>
      </c>
      <c r="B42" s="173">
        <v>2533</v>
      </c>
    </row>
    <row r="43" spans="1:2" ht="15.75" x14ac:dyDescent="0.25">
      <c r="A43" s="170" t="s">
        <v>339</v>
      </c>
      <c r="B43" s="173">
        <v>2900</v>
      </c>
    </row>
    <row r="44" spans="1:2" ht="15.75" x14ac:dyDescent="0.25">
      <c r="A44" s="170" t="s">
        <v>340</v>
      </c>
      <c r="B44" s="173">
        <v>2539</v>
      </c>
    </row>
    <row r="45" spans="1:2" ht="15.75" x14ac:dyDescent="0.25">
      <c r="A45" s="170" t="s">
        <v>341</v>
      </c>
      <c r="B45" s="173">
        <v>2545</v>
      </c>
    </row>
    <row r="46" spans="1:2" ht="15.75" x14ac:dyDescent="0.25">
      <c r="A46" s="170" t="s">
        <v>342</v>
      </c>
      <c r="B46" s="173">
        <v>3663</v>
      </c>
    </row>
    <row r="47" spans="1:2" ht="15.75" x14ac:dyDescent="0.25">
      <c r="A47" s="170" t="s">
        <v>343</v>
      </c>
      <c r="B47" s="173">
        <v>2795</v>
      </c>
    </row>
    <row r="48" spans="1:2" ht="15.75" x14ac:dyDescent="0.25">
      <c r="A48" s="170" t="s">
        <v>344</v>
      </c>
      <c r="B48" s="173">
        <v>2564</v>
      </c>
    </row>
    <row r="49" spans="1:2" ht="15.75" x14ac:dyDescent="0.25">
      <c r="A49" s="170" t="s">
        <v>345</v>
      </c>
      <c r="B49" s="173">
        <v>3666</v>
      </c>
    </row>
    <row r="50" spans="1:2" ht="15.75" x14ac:dyDescent="0.25">
      <c r="A50" s="170" t="s">
        <v>346</v>
      </c>
      <c r="B50" s="173">
        <v>3000</v>
      </c>
    </row>
    <row r="51" spans="1:2" ht="15.75" x14ac:dyDescent="0.25">
      <c r="A51" s="170" t="s">
        <v>347</v>
      </c>
      <c r="B51" s="173">
        <v>3616</v>
      </c>
    </row>
    <row r="52" spans="1:2" ht="15.75" x14ac:dyDescent="0.25">
      <c r="A52" s="170" t="s">
        <v>348</v>
      </c>
      <c r="B52" s="173">
        <v>3458</v>
      </c>
    </row>
    <row r="53" spans="1:2" ht="15.75" x14ac:dyDescent="0.25">
      <c r="A53" s="170" t="s">
        <v>349</v>
      </c>
      <c r="B53" s="173">
        <v>3618</v>
      </c>
    </row>
    <row r="54" spans="1:2" ht="15.75" x14ac:dyDescent="0.25">
      <c r="A54" s="170" t="s">
        <v>350</v>
      </c>
      <c r="B54" s="173">
        <v>3543</v>
      </c>
    </row>
    <row r="55" spans="1:2" ht="15.75" x14ac:dyDescent="0.25">
      <c r="A55" s="170" t="s">
        <v>351</v>
      </c>
      <c r="B55" s="173">
        <v>3553</v>
      </c>
    </row>
    <row r="56" spans="1:2" ht="15.75" x14ac:dyDescent="0.25">
      <c r="A56" s="170" t="s">
        <v>352</v>
      </c>
      <c r="B56" s="173">
        <v>3572</v>
      </c>
    </row>
    <row r="57" spans="1:2" ht="15.75" x14ac:dyDescent="0.25">
      <c r="A57" s="170" t="s">
        <v>353</v>
      </c>
      <c r="B57" s="173">
        <v>3659</v>
      </c>
    </row>
    <row r="58" spans="1:2" ht="15.75" x14ac:dyDescent="0.25">
      <c r="A58" s="170" t="s">
        <v>354</v>
      </c>
      <c r="B58" s="173">
        <v>4310</v>
      </c>
    </row>
    <row r="59" spans="1:2" ht="15.75" x14ac:dyDescent="0.25">
      <c r="A59" s="170" t="s">
        <v>355</v>
      </c>
      <c r="B59" s="173">
        <v>2592</v>
      </c>
    </row>
    <row r="60" spans="1:2" ht="15.75" x14ac:dyDescent="0.25">
      <c r="A60" s="170" t="s">
        <v>639</v>
      </c>
      <c r="B60" s="173">
        <v>2615</v>
      </c>
    </row>
    <row r="61" spans="1:2" ht="15.75" x14ac:dyDescent="0.25">
      <c r="A61" s="170" t="s">
        <v>356</v>
      </c>
      <c r="B61" s="173">
        <v>2636</v>
      </c>
    </row>
    <row r="62" spans="1:2" ht="15.75" x14ac:dyDescent="0.25">
      <c r="A62" s="170" t="s">
        <v>357</v>
      </c>
      <c r="B62" s="173">
        <v>2897</v>
      </c>
    </row>
    <row r="63" spans="1:2" ht="15.75" x14ac:dyDescent="0.25">
      <c r="A63" s="170" t="s">
        <v>358</v>
      </c>
      <c r="B63" s="173">
        <v>2654</v>
      </c>
    </row>
    <row r="64" spans="1:2" ht="15.75" x14ac:dyDescent="0.25">
      <c r="A64" s="170" t="s">
        <v>359</v>
      </c>
      <c r="B64" s="173">
        <v>4318</v>
      </c>
    </row>
    <row r="65" spans="1:2" ht="15.75" x14ac:dyDescent="0.25">
      <c r="A65" s="170" t="s">
        <v>360</v>
      </c>
      <c r="B65" s="173">
        <v>1051</v>
      </c>
    </row>
    <row r="66" spans="1:2" ht="15.75" x14ac:dyDescent="0.25">
      <c r="A66" s="170" t="s">
        <v>361</v>
      </c>
      <c r="B66" s="173">
        <v>1008</v>
      </c>
    </row>
    <row r="67" spans="1:2" ht="15.75" x14ac:dyDescent="0.25">
      <c r="A67" s="170" t="s">
        <v>362</v>
      </c>
      <c r="B67" s="173">
        <v>1103</v>
      </c>
    </row>
    <row r="68" spans="1:2" x14ac:dyDescent="0.25">
      <c r="A68" s="170" t="s">
        <v>363</v>
      </c>
      <c r="B68" s="171">
        <v>2000</v>
      </c>
    </row>
    <row r="69" spans="1:2" x14ac:dyDescent="0.25">
      <c r="A69" s="170" t="s">
        <v>364</v>
      </c>
      <c r="B69" s="171">
        <v>4000</v>
      </c>
    </row>
    <row r="70" spans="1:2" x14ac:dyDescent="0.25">
      <c r="A70" s="170" t="s">
        <v>235</v>
      </c>
      <c r="B70" s="171">
        <v>7097</v>
      </c>
    </row>
    <row r="71" spans="1:2" x14ac:dyDescent="0.25">
      <c r="A71" s="170" t="s">
        <v>365</v>
      </c>
      <c r="B71" s="171">
        <v>7161</v>
      </c>
    </row>
    <row r="72" spans="1:2" x14ac:dyDescent="0.25">
      <c r="A72" s="170" t="s">
        <v>366</v>
      </c>
      <c r="B72" s="171">
        <v>4697</v>
      </c>
    </row>
    <row r="78" spans="1:2" x14ac:dyDescent="0.25">
      <c r="A78" s="170" t="s">
        <v>367</v>
      </c>
    </row>
    <row r="79" spans="1:2" x14ac:dyDescent="0.25">
      <c r="A79" s="170" t="s">
        <v>368</v>
      </c>
    </row>
    <row r="80" spans="1:2" x14ac:dyDescent="0.25">
      <c r="A80" s="170" t="s">
        <v>369</v>
      </c>
    </row>
    <row r="81" spans="1:1" x14ac:dyDescent="0.25">
      <c r="A81" s="170" t="s">
        <v>370</v>
      </c>
    </row>
    <row r="82" spans="1:1" x14ac:dyDescent="0.25">
      <c r="A82" s="170" t="s">
        <v>371</v>
      </c>
    </row>
    <row r="83" spans="1:1" x14ac:dyDescent="0.25">
      <c r="A83" s="170" t="s">
        <v>372</v>
      </c>
    </row>
    <row r="84" spans="1:1" x14ac:dyDescent="0.25">
      <c r="A84" s="170" t="s">
        <v>373</v>
      </c>
    </row>
    <row r="85" spans="1:1" x14ac:dyDescent="0.25">
      <c r="A85" s="170" t="s">
        <v>374</v>
      </c>
    </row>
    <row r="86" spans="1:1" x14ac:dyDescent="0.25">
      <c r="A86" s="170" t="s">
        <v>375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K84"/>
  <sheetViews>
    <sheetView showGridLines="0" workbookViewId="0">
      <pane xSplit="2" ySplit="6" topLeftCell="C7" activePane="bottomRight" state="frozen"/>
      <selection pane="topRight" activeCell="C1" sqref="C1"/>
      <selection pane="bottomLeft" activeCell="A7" sqref="A7"/>
      <selection pane="bottomRight" activeCell="C88" sqref="C88"/>
    </sheetView>
  </sheetViews>
  <sheetFormatPr defaultRowHeight="15" x14ac:dyDescent="0.25"/>
  <cols>
    <col min="1" max="1" width="6.42578125" customWidth="1"/>
    <col min="2" max="2" width="7.7109375" customWidth="1"/>
    <col min="3" max="3" width="76.7109375" customWidth="1"/>
    <col min="4" max="4" width="15" customWidth="1"/>
    <col min="5" max="5" width="24.28515625" customWidth="1"/>
    <col min="6" max="6" width="25.7109375" customWidth="1"/>
    <col min="7" max="7" width="12.28515625" customWidth="1"/>
    <col min="9" max="9" width="10.7109375" customWidth="1"/>
    <col min="10" max="10" width="10.5703125" customWidth="1"/>
    <col min="11" max="11" width="9.5703125" bestFit="1" customWidth="1"/>
    <col min="15" max="15" width="12" customWidth="1"/>
    <col min="23" max="23" width="10.42578125" customWidth="1"/>
  </cols>
  <sheetData>
    <row r="2" spans="1:7" ht="18.75" x14ac:dyDescent="0.3">
      <c r="B2" s="306" t="s">
        <v>258</v>
      </c>
      <c r="C2" s="354" t="str">
        <f>'YE Statement (School &amp; CC)'!$D$3</f>
        <v>PICK FROM DROP DOWN LIST</v>
      </c>
      <c r="D2" t="s">
        <v>376</v>
      </c>
    </row>
    <row r="4" spans="1:7" x14ac:dyDescent="0.25">
      <c r="C4" s="150" t="s">
        <v>661</v>
      </c>
      <c r="D4" s="149" t="s">
        <v>259</v>
      </c>
      <c r="E4" s="307" t="s">
        <v>693</v>
      </c>
    </row>
    <row r="5" spans="1:7" x14ac:dyDescent="0.25">
      <c r="B5" s="151"/>
      <c r="C5" s="149"/>
    </row>
    <row r="6" spans="1:7" x14ac:dyDescent="0.25">
      <c r="B6" s="152"/>
      <c r="D6" s="151" t="s">
        <v>260</v>
      </c>
      <c r="E6" s="151"/>
      <c r="F6" s="151"/>
    </row>
    <row r="8" spans="1:7" x14ac:dyDescent="0.25">
      <c r="B8" s="153"/>
      <c r="C8" s="153"/>
      <c r="D8" s="150" t="s">
        <v>261</v>
      </c>
      <c r="E8" s="153"/>
      <c r="F8" s="153"/>
      <c r="G8" s="153"/>
    </row>
    <row r="9" spans="1:7" x14ac:dyDescent="0.25">
      <c r="C9" s="150" t="s">
        <v>262</v>
      </c>
      <c r="D9" s="151" t="s">
        <v>146</v>
      </c>
      <c r="E9" s="151"/>
      <c r="F9" s="151"/>
    </row>
    <row r="10" spans="1:7" x14ac:dyDescent="0.25">
      <c r="A10" s="154" t="s">
        <v>263</v>
      </c>
      <c r="B10" s="151" t="s">
        <v>213</v>
      </c>
      <c r="C10" s="297" t="s">
        <v>264</v>
      </c>
      <c r="D10" s="298"/>
      <c r="E10" s="45"/>
      <c r="F10" s="45"/>
    </row>
    <row r="11" spans="1:7" x14ac:dyDescent="0.25">
      <c r="A11" s="154" t="s">
        <v>265</v>
      </c>
      <c r="B11" s="151" t="s">
        <v>215</v>
      </c>
      <c r="C11" s="297" t="s">
        <v>662</v>
      </c>
      <c r="D11" s="298"/>
      <c r="E11" s="45"/>
      <c r="F11" s="45"/>
    </row>
    <row r="12" spans="1:7" x14ac:dyDescent="0.25">
      <c r="A12" s="154"/>
      <c r="B12" s="155"/>
      <c r="D12" s="45"/>
      <c r="E12" s="45"/>
      <c r="F12" s="45"/>
      <c r="G12" s="156"/>
    </row>
    <row r="13" spans="1:7" x14ac:dyDescent="0.25">
      <c r="B13" s="155"/>
      <c r="C13" s="152" t="s">
        <v>266</v>
      </c>
      <c r="D13" s="157">
        <f>D10-D11</f>
        <v>0</v>
      </c>
      <c r="E13" s="158"/>
      <c r="F13" s="158"/>
      <c r="G13" s="45"/>
    </row>
    <row r="14" spans="1:7" x14ac:dyDescent="0.25">
      <c r="B14" s="155"/>
      <c r="D14" s="45"/>
      <c r="E14" s="45"/>
      <c r="F14" s="45"/>
      <c r="G14" s="45"/>
    </row>
    <row r="15" spans="1:7" x14ac:dyDescent="0.25">
      <c r="B15" s="155"/>
      <c r="C15" s="153" t="s">
        <v>267</v>
      </c>
      <c r="D15" s="45"/>
      <c r="E15" s="45"/>
      <c r="F15" s="45"/>
      <c r="G15" s="45"/>
    </row>
    <row r="16" spans="1:7" x14ac:dyDescent="0.25">
      <c r="B16" s="155"/>
      <c r="D16" s="45"/>
      <c r="E16" s="45"/>
      <c r="F16" s="45"/>
      <c r="G16" s="45"/>
    </row>
    <row r="17" spans="1:9" x14ac:dyDescent="0.25">
      <c r="B17" s="159"/>
      <c r="C17" s="297" t="s">
        <v>694</v>
      </c>
      <c r="D17" s="298"/>
      <c r="E17" s="45"/>
      <c r="F17" s="45"/>
      <c r="G17" s="156"/>
      <c r="H17" s="45"/>
    </row>
    <row r="18" spans="1:9" x14ac:dyDescent="0.25">
      <c r="A18" s="154" t="s">
        <v>268</v>
      </c>
      <c r="B18" s="159"/>
      <c r="C18" s="297"/>
      <c r="D18" s="298"/>
      <c r="E18" s="45"/>
      <c r="F18" s="45"/>
      <c r="G18" s="156"/>
      <c r="H18" s="45"/>
    </row>
    <row r="19" spans="1:9" x14ac:dyDescent="0.25">
      <c r="A19" s="154"/>
      <c r="B19" s="159"/>
      <c r="C19" s="297"/>
      <c r="D19" s="298"/>
      <c r="E19" s="45"/>
      <c r="F19" s="45"/>
      <c r="G19" s="156"/>
      <c r="H19" s="45"/>
    </row>
    <row r="20" spans="1:9" x14ac:dyDescent="0.25">
      <c r="A20" s="154"/>
      <c r="B20" s="159"/>
      <c r="C20" s="297"/>
      <c r="D20" s="298"/>
      <c r="E20" s="45"/>
      <c r="F20" s="45"/>
      <c r="G20" s="156"/>
      <c r="H20" s="45"/>
    </row>
    <row r="21" spans="1:9" x14ac:dyDescent="0.25">
      <c r="A21" s="154"/>
      <c r="B21" s="159"/>
      <c r="C21" s="297"/>
      <c r="D21" s="298"/>
      <c r="E21" s="45"/>
      <c r="F21" s="45"/>
      <c r="G21" s="156"/>
      <c r="H21" s="45"/>
    </row>
    <row r="22" spans="1:9" x14ac:dyDescent="0.25">
      <c r="A22" s="154"/>
      <c r="B22" s="160"/>
      <c r="C22" s="293"/>
      <c r="D22" s="298"/>
      <c r="E22" s="45"/>
      <c r="F22" s="45"/>
      <c r="G22" s="156"/>
      <c r="H22" s="45"/>
    </row>
    <row r="23" spans="1:9" x14ac:dyDescent="0.25">
      <c r="D23" s="45"/>
      <c r="E23" s="45"/>
      <c r="F23" s="45"/>
    </row>
    <row r="24" spans="1:9" x14ac:dyDescent="0.25">
      <c r="C24" s="152" t="s">
        <v>269</v>
      </c>
      <c r="D24" s="157">
        <f>SUM(D17:D23)</f>
        <v>0</v>
      </c>
      <c r="F24" s="158"/>
    </row>
    <row r="26" spans="1:9" ht="18" customHeight="1" x14ac:dyDescent="0.25">
      <c r="C26" s="161" t="s">
        <v>270</v>
      </c>
      <c r="D26" s="162">
        <f>D13-D24</f>
        <v>0</v>
      </c>
      <c r="E26" s="454" t="str">
        <f>IF(D24='YE Statement (School &amp; CC)'!I186,"OK","error - continue   to step 4")</f>
        <v>OK</v>
      </c>
    </row>
    <row r="27" spans="1:9" x14ac:dyDescent="0.25">
      <c r="B27" s="152"/>
      <c r="D27" s="158"/>
      <c r="E27" s="454"/>
    </row>
    <row r="28" spans="1:9" x14ac:dyDescent="0.25">
      <c r="C28" s="153" t="s">
        <v>271</v>
      </c>
      <c r="D28" s="163"/>
      <c r="E28" s="454"/>
      <c r="G28" s="163"/>
      <c r="H28" s="163"/>
      <c r="I28" s="163"/>
    </row>
    <row r="29" spans="1:9" x14ac:dyDescent="0.25">
      <c r="D29" s="163"/>
      <c r="G29" s="163"/>
      <c r="H29" s="163"/>
      <c r="I29" s="163"/>
    </row>
    <row r="30" spans="1:9" x14ac:dyDescent="0.25">
      <c r="A30" s="154" t="s">
        <v>272</v>
      </c>
      <c r="C30" s="153" t="s">
        <v>273</v>
      </c>
    </row>
    <row r="32" spans="1:9" x14ac:dyDescent="0.25">
      <c r="B32" s="155" t="s">
        <v>274</v>
      </c>
      <c r="C32" s="293" t="s">
        <v>275</v>
      </c>
      <c r="D32" s="299">
        <f>D10</f>
        <v>0</v>
      </c>
    </row>
    <row r="33" spans="1:5" x14ac:dyDescent="0.25">
      <c r="B33" s="155" t="s">
        <v>276</v>
      </c>
      <c r="C33" s="293" t="s">
        <v>277</v>
      </c>
      <c r="D33" s="299">
        <f>D11</f>
        <v>0</v>
      </c>
    </row>
    <row r="34" spans="1:5" x14ac:dyDescent="0.25">
      <c r="B34" s="155" t="s">
        <v>278</v>
      </c>
      <c r="C34" s="301" t="s">
        <v>279</v>
      </c>
      <c r="D34" s="300">
        <f>D32-D33</f>
        <v>0</v>
      </c>
    </row>
    <row r="35" spans="1:5" x14ac:dyDescent="0.25">
      <c r="B35" s="155"/>
    </row>
    <row r="36" spans="1:5" x14ac:dyDescent="0.25">
      <c r="B36" s="155" t="s">
        <v>280</v>
      </c>
      <c r="C36" s="293" t="s">
        <v>379</v>
      </c>
      <c r="D36" s="299">
        <f>D24</f>
        <v>0</v>
      </c>
    </row>
    <row r="37" spans="1:5" ht="30" customHeight="1" x14ac:dyDescent="0.25">
      <c r="B37" s="155"/>
      <c r="C37" s="180" t="s">
        <v>378</v>
      </c>
    </row>
    <row r="38" spans="1:5" x14ac:dyDescent="0.25">
      <c r="B38" s="155"/>
      <c r="D38" s="164"/>
    </row>
    <row r="39" spans="1:5" x14ac:dyDescent="0.25">
      <c r="B39" s="155" t="s">
        <v>281</v>
      </c>
      <c r="C39" s="301" t="s">
        <v>282</v>
      </c>
      <c r="D39" s="165">
        <f>D34-D36</f>
        <v>0</v>
      </c>
    </row>
    <row r="40" spans="1:5" x14ac:dyDescent="0.25">
      <c r="B40" s="155"/>
      <c r="C40" s="303"/>
      <c r="D40" s="167"/>
    </row>
    <row r="41" spans="1:5" x14ac:dyDescent="0.25">
      <c r="B41" s="155" t="s">
        <v>283</v>
      </c>
      <c r="C41" s="304" t="s">
        <v>397</v>
      </c>
      <c r="D41" s="305"/>
    </row>
    <row r="42" spans="1:5" ht="30" customHeight="1" x14ac:dyDescent="0.25">
      <c r="B42" s="155"/>
      <c r="C42" s="455" t="s">
        <v>380</v>
      </c>
      <c r="D42" s="456"/>
    </row>
    <row r="43" spans="1:5" x14ac:dyDescent="0.25">
      <c r="B43" s="155"/>
      <c r="C43" s="152"/>
      <c r="D43" s="152"/>
    </row>
    <row r="44" spans="1:5" x14ac:dyDescent="0.25">
      <c r="B44" s="155" t="s">
        <v>284</v>
      </c>
      <c r="C44" s="293" t="s">
        <v>285</v>
      </c>
      <c r="D44" s="366"/>
      <c r="E44" s="450" t="s">
        <v>381</v>
      </c>
    </row>
    <row r="45" spans="1:5" x14ac:dyDescent="0.25">
      <c r="A45" s="154"/>
      <c r="B45" s="155"/>
      <c r="E45" s="451"/>
    </row>
    <row r="46" spans="1:5" x14ac:dyDescent="0.25">
      <c r="A46" s="154"/>
      <c r="B46" s="155"/>
      <c r="E46" s="452"/>
    </row>
    <row r="47" spans="1:5" ht="15" customHeight="1" x14ac:dyDescent="0.25">
      <c r="A47" s="154"/>
      <c r="B47" s="155"/>
      <c r="E47" s="166"/>
    </row>
    <row r="48" spans="1:5" x14ac:dyDescent="0.25">
      <c r="B48" s="155"/>
      <c r="C48" s="160" t="s">
        <v>695</v>
      </c>
    </row>
    <row r="49" spans="1:4" x14ac:dyDescent="0.25">
      <c r="B49" s="155"/>
      <c r="C49" s="160"/>
    </row>
    <row r="50" spans="1:4" x14ac:dyDescent="0.25">
      <c r="B50" s="155"/>
      <c r="C50" s="301" t="s">
        <v>286</v>
      </c>
      <c r="D50" s="165">
        <f>D39-D44</f>
        <v>0</v>
      </c>
    </row>
    <row r="51" spans="1:4" ht="6" customHeight="1" x14ac:dyDescent="0.25">
      <c r="B51" s="155"/>
      <c r="C51" s="449" t="s">
        <v>382</v>
      </c>
      <c r="D51" s="167"/>
    </row>
    <row r="52" spans="1:4" ht="10.5" customHeight="1" x14ac:dyDescent="0.25">
      <c r="B52" s="155"/>
      <c r="C52" s="449"/>
      <c r="D52" s="167"/>
    </row>
    <row r="53" spans="1:4" x14ac:dyDescent="0.25">
      <c r="B53" s="155"/>
      <c r="C53" s="449"/>
      <c r="D53" s="167"/>
    </row>
    <row r="54" spans="1:4" x14ac:dyDescent="0.25">
      <c r="B54" s="155"/>
    </row>
    <row r="55" spans="1:4" hidden="1" x14ac:dyDescent="0.25">
      <c r="A55" s="154" t="s">
        <v>287</v>
      </c>
      <c r="B55" s="155"/>
      <c r="C55" s="153" t="s">
        <v>288</v>
      </c>
    </row>
    <row r="56" spans="1:4" hidden="1" x14ac:dyDescent="0.25">
      <c r="B56" s="155"/>
      <c r="C56" s="153"/>
    </row>
    <row r="57" spans="1:4" hidden="1" x14ac:dyDescent="0.25">
      <c r="B57" s="155"/>
      <c r="C57" s="168" t="s">
        <v>289</v>
      </c>
    </row>
    <row r="58" spans="1:4" hidden="1" x14ac:dyDescent="0.25">
      <c r="B58" s="155"/>
      <c r="C58" s="168"/>
    </row>
    <row r="59" spans="1:4" hidden="1" x14ac:dyDescent="0.25">
      <c r="B59" s="155"/>
      <c r="C59" s="150" t="s">
        <v>290</v>
      </c>
    </row>
    <row r="60" spans="1:4" hidden="1" x14ac:dyDescent="0.25">
      <c r="B60" s="155"/>
      <c r="C60" s="293" t="s">
        <v>291</v>
      </c>
      <c r="D60" s="302">
        <f>D50</f>
        <v>0</v>
      </c>
    </row>
    <row r="61" spans="1:4" hidden="1" x14ac:dyDescent="0.25">
      <c r="B61" s="155"/>
      <c r="C61" s="293" t="s">
        <v>292</v>
      </c>
      <c r="D61" s="293"/>
    </row>
    <row r="62" spans="1:4" hidden="1" x14ac:dyDescent="0.25">
      <c r="B62" s="155"/>
    </row>
    <row r="63" spans="1:4" hidden="1" x14ac:dyDescent="0.25">
      <c r="B63" s="155"/>
      <c r="C63" s="153" t="s">
        <v>293</v>
      </c>
    </row>
    <row r="64" spans="1:4" hidden="1" x14ac:dyDescent="0.25">
      <c r="B64" s="155"/>
      <c r="C64" s="293" t="s">
        <v>294</v>
      </c>
      <c r="D64" s="302">
        <f>D60</f>
        <v>0</v>
      </c>
    </row>
    <row r="65" spans="1:11" hidden="1" x14ac:dyDescent="0.25">
      <c r="B65" s="155"/>
      <c r="C65" s="293" t="s">
        <v>295</v>
      </c>
      <c r="D65" s="293"/>
    </row>
    <row r="66" spans="1:11" hidden="1" x14ac:dyDescent="0.25">
      <c r="B66" s="155"/>
    </row>
    <row r="67" spans="1:11" hidden="1" x14ac:dyDescent="0.25">
      <c r="B67" s="155"/>
      <c r="C67" s="168" t="s">
        <v>296</v>
      </c>
    </row>
    <row r="68" spans="1:11" hidden="1" x14ac:dyDescent="0.25">
      <c r="B68" s="155"/>
    </row>
    <row r="69" spans="1:11" hidden="1" x14ac:dyDescent="0.25">
      <c r="B69" s="155"/>
      <c r="C69" s="150" t="s">
        <v>290</v>
      </c>
    </row>
    <row r="70" spans="1:11" hidden="1" x14ac:dyDescent="0.25">
      <c r="B70" s="155"/>
      <c r="C70" s="293" t="s">
        <v>297</v>
      </c>
      <c r="D70" s="293"/>
    </row>
    <row r="71" spans="1:11" hidden="1" x14ac:dyDescent="0.25">
      <c r="B71" s="155"/>
      <c r="C71" s="293" t="s">
        <v>298</v>
      </c>
      <c r="D71" s="293"/>
    </row>
    <row r="72" spans="1:11" hidden="1" x14ac:dyDescent="0.25">
      <c r="B72" s="155"/>
    </row>
    <row r="73" spans="1:11" hidden="1" x14ac:dyDescent="0.25">
      <c r="B73" s="155"/>
      <c r="C73" s="153" t="s">
        <v>293</v>
      </c>
    </row>
    <row r="74" spans="1:11" hidden="1" x14ac:dyDescent="0.25">
      <c r="B74" s="155"/>
      <c r="C74" t="s">
        <v>299</v>
      </c>
    </row>
    <row r="75" spans="1:11" hidden="1" x14ac:dyDescent="0.25">
      <c r="B75" s="155"/>
      <c r="C75" t="s">
        <v>300</v>
      </c>
    </row>
    <row r="76" spans="1:11" hidden="1" x14ac:dyDescent="0.25">
      <c r="B76" s="155"/>
    </row>
    <row r="77" spans="1:11" hidden="1" x14ac:dyDescent="0.25">
      <c r="A77" s="154" t="s">
        <v>301</v>
      </c>
      <c r="B77" s="155"/>
      <c r="C77" s="179" t="s">
        <v>302</v>
      </c>
    </row>
    <row r="78" spans="1:11" hidden="1" x14ac:dyDescent="0.25">
      <c r="B78" s="155"/>
      <c r="C78" s="169"/>
    </row>
    <row r="79" spans="1:11" hidden="1" x14ac:dyDescent="0.25">
      <c r="B79" s="155"/>
      <c r="C79" s="453" t="s">
        <v>377</v>
      </c>
      <c r="D79" s="453"/>
      <c r="E79" s="453"/>
      <c r="F79" s="168"/>
      <c r="G79" s="168"/>
      <c r="H79" s="168"/>
      <c r="I79" s="168"/>
      <c r="J79" s="168"/>
      <c r="K79" s="168"/>
    </row>
    <row r="80" spans="1:11" hidden="1" x14ac:dyDescent="0.25">
      <c r="B80" s="155"/>
      <c r="C80" s="453"/>
      <c r="D80" s="453"/>
      <c r="E80" s="453"/>
      <c r="F80" s="168"/>
      <c r="G80" s="168"/>
      <c r="H80" s="168"/>
      <c r="I80" s="168"/>
      <c r="J80" s="168"/>
      <c r="K80" s="168"/>
    </row>
    <row r="81" spans="2:11" hidden="1" x14ac:dyDescent="0.25">
      <c r="B81" s="155"/>
      <c r="C81" s="453"/>
      <c r="D81" s="453"/>
      <c r="E81" s="453"/>
      <c r="F81" s="168"/>
      <c r="G81" s="168"/>
      <c r="H81" s="168"/>
      <c r="I81" s="168"/>
      <c r="J81" s="168"/>
      <c r="K81" s="168"/>
    </row>
    <row r="82" spans="2:11" hidden="1" x14ac:dyDescent="0.25">
      <c r="B82" s="155"/>
    </row>
    <row r="83" spans="2:11" x14ac:dyDescent="0.25">
      <c r="B83" s="155"/>
      <c r="C83" s="168"/>
    </row>
    <row r="84" spans="2:11" x14ac:dyDescent="0.25">
      <c r="B84" s="155"/>
    </row>
  </sheetData>
  <mergeCells count="5">
    <mergeCell ref="C51:C53"/>
    <mergeCell ref="E44:E46"/>
    <mergeCell ref="C79:E81"/>
    <mergeCell ref="E26:E28"/>
    <mergeCell ref="C42:D42"/>
  </mergeCells>
  <pageMargins left="0.70866141732283472" right="0.70866141732283472"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120" zoomScaleNormal="120" workbookViewId="0">
      <pane xSplit="3" ySplit="1" topLeftCell="D2" activePane="bottomRight" state="frozen"/>
      <selection pane="topRight" activeCell="C1" sqref="C1"/>
      <selection pane="bottomLeft" activeCell="A2" sqref="A2"/>
      <selection pane="bottomRight" activeCell="E1" sqref="E1:G60"/>
    </sheetView>
  </sheetViews>
  <sheetFormatPr defaultRowHeight="15" x14ac:dyDescent="0.25"/>
  <cols>
    <col min="1" max="1" width="11.28515625" style="136" customWidth="1"/>
    <col min="2" max="2" width="41.28515625" style="136" customWidth="1"/>
    <col min="3" max="3" width="11.42578125" style="136" customWidth="1"/>
    <col min="4" max="4" width="13.7109375" style="309" customWidth="1"/>
    <col min="5" max="5" width="16.28515625" style="309" customWidth="1"/>
    <col min="6" max="6" width="13" style="309" customWidth="1"/>
    <col min="7" max="8" width="14.28515625" style="309" customWidth="1"/>
    <col min="9" max="9" width="45" style="136" customWidth="1"/>
    <col min="10" max="10" width="41.42578125" style="136" customWidth="1"/>
  </cols>
  <sheetData>
    <row r="1" spans="1:10" ht="45" x14ac:dyDescent="0.25">
      <c r="A1" s="310" t="s">
        <v>398</v>
      </c>
      <c r="B1" s="136" t="s">
        <v>660</v>
      </c>
      <c r="C1" s="310" t="s">
        <v>398</v>
      </c>
      <c r="D1" s="351" t="s">
        <v>659</v>
      </c>
      <c r="E1" s="351" t="s">
        <v>689</v>
      </c>
      <c r="F1" s="351" t="s">
        <v>690</v>
      </c>
      <c r="G1" s="351" t="s">
        <v>691</v>
      </c>
      <c r="H1" s="351" t="s">
        <v>658</v>
      </c>
      <c r="I1" s="351" t="s">
        <v>656</v>
      </c>
      <c r="J1" s="352" t="s">
        <v>657</v>
      </c>
    </row>
    <row r="2" spans="1:10" x14ac:dyDescent="0.25">
      <c r="A2" s="315" t="s">
        <v>432</v>
      </c>
      <c r="B2" s="311" t="s">
        <v>433</v>
      </c>
      <c r="C2" s="315" t="s">
        <v>432</v>
      </c>
      <c r="D2" s="312">
        <f>+E2+F2</f>
        <v>31768.18</v>
      </c>
      <c r="E2" s="312">
        <v>31768.18</v>
      </c>
      <c r="F2" s="312">
        <v>0</v>
      </c>
      <c r="G2" s="312">
        <v>37324.520000000004</v>
      </c>
      <c r="H2" s="313">
        <f t="shared" ref="H2:H58" si="0">SUM(E2:G2)</f>
        <v>69092.700000000012</v>
      </c>
      <c r="I2" s="314" t="s">
        <v>566</v>
      </c>
      <c r="J2" s="314" t="s">
        <v>517</v>
      </c>
    </row>
    <row r="3" spans="1:10" x14ac:dyDescent="0.25">
      <c r="A3" s="315" t="s">
        <v>434</v>
      </c>
      <c r="B3" s="311" t="s">
        <v>435</v>
      </c>
      <c r="C3" s="315" t="s">
        <v>434</v>
      </c>
      <c r="D3" s="312">
        <f t="shared" ref="D3:D58" si="1">+E3+F3</f>
        <v>126775.92</v>
      </c>
      <c r="E3" s="312">
        <v>126775.92</v>
      </c>
      <c r="F3" s="312">
        <v>0</v>
      </c>
      <c r="G3" s="312">
        <v>25791.439999999999</v>
      </c>
      <c r="H3" s="313">
        <f t="shared" si="0"/>
        <v>152567.35999999999</v>
      </c>
      <c r="I3" s="314" t="s">
        <v>567</v>
      </c>
      <c r="J3" s="314" t="s">
        <v>518</v>
      </c>
    </row>
    <row r="4" spans="1:10" x14ac:dyDescent="0.25">
      <c r="A4" s="315" t="s">
        <v>436</v>
      </c>
      <c r="B4" s="311" t="s">
        <v>437</v>
      </c>
      <c r="C4" s="315" t="s">
        <v>436</v>
      </c>
      <c r="D4" s="312">
        <f t="shared" si="1"/>
        <v>612996.94999999995</v>
      </c>
      <c r="E4" s="312">
        <v>612996.94999999995</v>
      </c>
      <c r="F4" s="312">
        <v>0</v>
      </c>
      <c r="G4" s="312">
        <v>27557.23</v>
      </c>
      <c r="H4" s="313">
        <f t="shared" si="0"/>
        <v>640554.17999999993</v>
      </c>
      <c r="I4" s="314" t="s">
        <v>568</v>
      </c>
      <c r="J4" s="314" t="s">
        <v>519</v>
      </c>
    </row>
    <row r="5" spans="1:10" x14ac:dyDescent="0.25">
      <c r="A5" s="315" t="s">
        <v>438</v>
      </c>
      <c r="B5" s="311" t="s">
        <v>439</v>
      </c>
      <c r="C5" s="315" t="s">
        <v>438</v>
      </c>
      <c r="D5" s="312">
        <f t="shared" si="1"/>
        <v>420575.22</v>
      </c>
      <c r="E5" s="312">
        <v>420575.22</v>
      </c>
      <c r="F5" s="312">
        <v>0</v>
      </c>
      <c r="G5" s="312">
        <v>18510.189999999999</v>
      </c>
      <c r="H5" s="313">
        <f t="shared" si="0"/>
        <v>439085.41</v>
      </c>
      <c r="I5" s="314" t="s">
        <v>569</v>
      </c>
      <c r="J5" s="314" t="s">
        <v>520</v>
      </c>
    </row>
    <row r="6" spans="1:10" x14ac:dyDescent="0.25">
      <c r="A6" s="310" t="s">
        <v>401</v>
      </c>
      <c r="B6" s="311" t="s">
        <v>402</v>
      </c>
      <c r="C6" s="310" t="s">
        <v>401</v>
      </c>
      <c r="D6" s="312">
        <f t="shared" si="1"/>
        <v>-561646.31999999995</v>
      </c>
      <c r="E6" s="312">
        <v>-561646.31999999995</v>
      </c>
      <c r="F6" s="312">
        <v>0</v>
      </c>
      <c r="G6" s="312"/>
      <c r="H6" s="313">
        <f t="shared" si="0"/>
        <v>-561646.31999999995</v>
      </c>
      <c r="I6" s="314" t="s">
        <v>515</v>
      </c>
      <c r="J6" s="314" t="s">
        <v>521</v>
      </c>
    </row>
    <row r="7" spans="1:10" x14ac:dyDescent="0.25">
      <c r="A7" s="318" t="s">
        <v>410</v>
      </c>
      <c r="B7" s="311" t="s">
        <v>411</v>
      </c>
      <c r="C7" s="318" t="s">
        <v>410</v>
      </c>
      <c r="D7" s="312">
        <f t="shared" si="1"/>
        <v>962693.03999999922</v>
      </c>
      <c r="E7" s="312">
        <v>865947.34</v>
      </c>
      <c r="F7" s="312">
        <v>96745.699999999255</v>
      </c>
      <c r="G7" s="312"/>
      <c r="H7" s="313">
        <f t="shared" si="0"/>
        <v>962693.03999999922</v>
      </c>
      <c r="I7" s="314" t="s">
        <v>514</v>
      </c>
      <c r="J7" s="314" t="s">
        <v>522</v>
      </c>
    </row>
    <row r="8" spans="1:10" x14ac:dyDescent="0.25">
      <c r="A8" s="315" t="s">
        <v>416</v>
      </c>
      <c r="B8" s="311" t="s">
        <v>417</v>
      </c>
      <c r="C8" s="315" t="s">
        <v>416</v>
      </c>
      <c r="D8" s="312">
        <f t="shared" si="1"/>
        <v>140417.85</v>
      </c>
      <c r="E8" s="312">
        <v>140417.85</v>
      </c>
      <c r="F8" s="312"/>
      <c r="G8" s="312">
        <v>32957.75</v>
      </c>
      <c r="H8" s="313">
        <f t="shared" si="0"/>
        <v>173375.6</v>
      </c>
      <c r="I8" s="314" t="s">
        <v>570</v>
      </c>
      <c r="J8" s="314" t="s">
        <v>523</v>
      </c>
    </row>
    <row r="9" spans="1:10" x14ac:dyDescent="0.25">
      <c r="A9" s="315" t="s">
        <v>418</v>
      </c>
      <c r="B9" s="311" t="s">
        <v>419</v>
      </c>
      <c r="C9" s="315" t="s">
        <v>418</v>
      </c>
      <c r="D9" s="312">
        <f t="shared" si="1"/>
        <v>175211.16000000027</v>
      </c>
      <c r="E9" s="312">
        <v>164636.60999999999</v>
      </c>
      <c r="F9" s="312">
        <v>10574.550000000279</v>
      </c>
      <c r="G9" s="312">
        <v>36954.089999999997</v>
      </c>
      <c r="H9" s="313">
        <f t="shared" si="0"/>
        <v>212165.25000000026</v>
      </c>
      <c r="I9" s="314" t="s">
        <v>571</v>
      </c>
      <c r="J9" s="314" t="s">
        <v>524</v>
      </c>
    </row>
    <row r="10" spans="1:10" hidden="1" x14ac:dyDescent="0.25">
      <c r="A10" s="315" t="s">
        <v>405</v>
      </c>
      <c r="B10" s="311" t="s">
        <v>406</v>
      </c>
      <c r="C10" s="315" t="s">
        <v>405</v>
      </c>
      <c r="D10" s="312">
        <f t="shared" si="1"/>
        <v>0</v>
      </c>
      <c r="E10" s="312"/>
      <c r="F10" s="312"/>
      <c r="G10" s="312"/>
      <c r="H10" s="313">
        <f t="shared" si="0"/>
        <v>0</v>
      </c>
      <c r="I10" s="314" t="s">
        <v>512</v>
      </c>
      <c r="J10" s="314" t="s">
        <v>525</v>
      </c>
    </row>
    <row r="11" spans="1:10" x14ac:dyDescent="0.25">
      <c r="A11" s="315" t="s">
        <v>440</v>
      </c>
      <c r="B11" s="311" t="s">
        <v>441</v>
      </c>
      <c r="C11" s="315" t="s">
        <v>440</v>
      </c>
      <c r="D11" s="312">
        <f t="shared" si="1"/>
        <v>-149621.76999999999</v>
      </c>
      <c r="E11" s="312">
        <v>-149621.76999999999</v>
      </c>
      <c r="F11" s="312"/>
      <c r="G11" s="312">
        <v>21418.739999999998</v>
      </c>
      <c r="H11" s="313">
        <f t="shared" si="0"/>
        <v>-128203.03</v>
      </c>
      <c r="I11" s="314" t="s">
        <v>572</v>
      </c>
      <c r="J11" s="314" t="s">
        <v>526</v>
      </c>
    </row>
    <row r="12" spans="1:10" x14ac:dyDescent="0.25">
      <c r="A12" s="315" t="s">
        <v>442</v>
      </c>
      <c r="B12" s="311" t="s">
        <v>443</v>
      </c>
      <c r="C12" s="315" t="s">
        <v>442</v>
      </c>
      <c r="D12" s="312">
        <f t="shared" si="1"/>
        <v>259504.8</v>
      </c>
      <c r="E12" s="312">
        <v>259504.8</v>
      </c>
      <c r="F12" s="312"/>
      <c r="G12" s="312">
        <v>78548.36</v>
      </c>
      <c r="H12" s="313">
        <f t="shared" si="0"/>
        <v>338053.16</v>
      </c>
      <c r="I12" s="314" t="s">
        <v>573</v>
      </c>
      <c r="J12" s="314" t="s">
        <v>527</v>
      </c>
    </row>
    <row r="13" spans="1:10" x14ac:dyDescent="0.25">
      <c r="A13" s="315" t="s">
        <v>444</v>
      </c>
      <c r="B13" s="311" t="s">
        <v>445</v>
      </c>
      <c r="C13" s="315" t="s">
        <v>444</v>
      </c>
      <c r="D13" s="312">
        <f t="shared" si="1"/>
        <v>-305540.07</v>
      </c>
      <c r="E13" s="312">
        <v>-305540.07</v>
      </c>
      <c r="F13" s="312"/>
      <c r="G13" s="312">
        <v>91944.709999999992</v>
      </c>
      <c r="H13" s="313">
        <f t="shared" si="0"/>
        <v>-213595.36000000002</v>
      </c>
      <c r="I13" s="314" t="s">
        <v>574</v>
      </c>
      <c r="J13" s="314" t="s">
        <v>528</v>
      </c>
    </row>
    <row r="14" spans="1:10" x14ac:dyDescent="0.25">
      <c r="A14" s="315" t="s">
        <v>420</v>
      </c>
      <c r="B14" s="311" t="s">
        <v>421</v>
      </c>
      <c r="C14" s="315" t="s">
        <v>420</v>
      </c>
      <c r="D14" s="312">
        <f t="shared" si="1"/>
        <v>228251.31599999979</v>
      </c>
      <c r="E14" s="312">
        <v>44211.09</v>
      </c>
      <c r="F14" s="312">
        <v>184040.22599999979</v>
      </c>
      <c r="G14" s="312"/>
      <c r="H14" s="313">
        <f t="shared" si="0"/>
        <v>228251.31599999979</v>
      </c>
      <c r="I14" s="314" t="s">
        <v>575</v>
      </c>
      <c r="J14" s="314" t="s">
        <v>529</v>
      </c>
    </row>
    <row r="15" spans="1:10" x14ac:dyDescent="0.25">
      <c r="A15" s="315" t="s">
        <v>446</v>
      </c>
      <c r="B15" s="311" t="s">
        <v>447</v>
      </c>
      <c r="C15" s="315" t="s">
        <v>446</v>
      </c>
      <c r="D15" s="312">
        <f t="shared" si="1"/>
        <v>290729.47000000236</v>
      </c>
      <c r="E15" s="312">
        <v>139037.70000000001</v>
      </c>
      <c r="F15" s="312">
        <v>151691.77000000235</v>
      </c>
      <c r="G15" s="312">
        <v>26078.12</v>
      </c>
      <c r="H15" s="313">
        <f t="shared" si="0"/>
        <v>316807.59000000235</v>
      </c>
      <c r="I15" s="314" t="s">
        <v>576</v>
      </c>
      <c r="J15" s="314" t="s">
        <v>530</v>
      </c>
    </row>
    <row r="16" spans="1:10" x14ac:dyDescent="0.25">
      <c r="A16" s="310" t="s">
        <v>407</v>
      </c>
      <c r="B16" s="358" t="s">
        <v>643</v>
      </c>
      <c r="C16" s="310" t="s">
        <v>407</v>
      </c>
      <c r="D16" s="312">
        <f t="shared" si="1"/>
        <v>198615.21</v>
      </c>
      <c r="E16" s="312">
        <v>198615.21</v>
      </c>
      <c r="F16" s="312"/>
      <c r="G16" s="312">
        <v>24579.34</v>
      </c>
      <c r="H16" s="313">
        <f t="shared" si="0"/>
        <v>223194.55</v>
      </c>
      <c r="I16" s="314" t="str">
        <f>+I10</f>
        <v>lnichols@kingsmead.hackney.sch.uk</v>
      </c>
      <c r="J16" s="339" t="s">
        <v>613</v>
      </c>
    </row>
    <row r="17" spans="1:10" x14ac:dyDescent="0.25">
      <c r="A17" s="315" t="s">
        <v>414</v>
      </c>
      <c r="B17" s="311" t="s">
        <v>415</v>
      </c>
      <c r="C17" s="315" t="s">
        <v>414</v>
      </c>
      <c r="D17" s="312">
        <f t="shared" si="1"/>
        <v>-235977.34</v>
      </c>
      <c r="E17" s="312">
        <v>-235977.34</v>
      </c>
      <c r="F17" s="312"/>
      <c r="G17" s="312">
        <v>25865.24</v>
      </c>
      <c r="H17" s="313">
        <f t="shared" si="0"/>
        <v>-210112.1</v>
      </c>
      <c r="I17" s="314" t="str">
        <f>+I7</f>
        <v>jthomas@sebright.hackney.sch.uk</v>
      </c>
      <c r="J17" s="314" t="s">
        <v>531</v>
      </c>
    </row>
    <row r="18" spans="1:10" x14ac:dyDescent="0.25">
      <c r="A18" s="315" t="s">
        <v>448</v>
      </c>
      <c r="B18" s="311" t="s">
        <v>449</v>
      </c>
      <c r="C18" s="315" t="s">
        <v>448</v>
      </c>
      <c r="D18" s="312">
        <f t="shared" si="1"/>
        <v>51288.639999999999</v>
      </c>
      <c r="E18" s="312">
        <v>51288.639999999999</v>
      </c>
      <c r="F18" s="312"/>
      <c r="G18" s="312"/>
      <c r="H18" s="313">
        <f t="shared" si="0"/>
        <v>51288.639999999999</v>
      </c>
      <c r="I18" s="314" t="s">
        <v>577</v>
      </c>
      <c r="J18" s="314" t="s">
        <v>532</v>
      </c>
    </row>
    <row r="19" spans="1:10" hidden="1" x14ac:dyDescent="0.25">
      <c r="A19" s="315" t="s">
        <v>408</v>
      </c>
      <c r="B19" s="311" t="s">
        <v>409</v>
      </c>
      <c r="C19" s="315" t="s">
        <v>408</v>
      </c>
      <c r="D19" s="312">
        <f t="shared" si="1"/>
        <v>0</v>
      </c>
      <c r="E19" s="312"/>
      <c r="F19" s="312"/>
      <c r="G19" s="312"/>
      <c r="H19" s="313">
        <f t="shared" si="0"/>
        <v>0</v>
      </c>
      <c r="I19" s="314" t="s">
        <v>512</v>
      </c>
      <c r="J19" t="s">
        <v>627</v>
      </c>
    </row>
    <row r="20" spans="1:10" x14ac:dyDescent="0.25">
      <c r="A20" s="315" t="s">
        <v>450</v>
      </c>
      <c r="B20" s="311" t="s">
        <v>451</v>
      </c>
      <c r="C20" s="315" t="s">
        <v>450</v>
      </c>
      <c r="D20" s="312">
        <f t="shared" si="1"/>
        <v>-518616.67999999976</v>
      </c>
      <c r="E20" s="312">
        <v>-489210.71</v>
      </c>
      <c r="F20" s="312">
        <v>-29405.969999999739</v>
      </c>
      <c r="G20" s="312">
        <v>59703.740000000005</v>
      </c>
      <c r="H20" s="313">
        <f t="shared" si="0"/>
        <v>-458912.93999999977</v>
      </c>
      <c r="I20" s="314" t="s">
        <v>588</v>
      </c>
      <c r="J20" s="314" t="s">
        <v>533</v>
      </c>
    </row>
    <row r="21" spans="1:10" x14ac:dyDescent="0.25">
      <c r="A21" s="315" t="s">
        <v>422</v>
      </c>
      <c r="B21" s="346" t="s">
        <v>423</v>
      </c>
      <c r="C21" s="315" t="s">
        <v>422</v>
      </c>
      <c r="D21" s="312">
        <f t="shared" si="1"/>
        <v>462573.29999999958</v>
      </c>
      <c r="E21" s="312">
        <v>435726.85</v>
      </c>
      <c r="F21" s="312">
        <v>26846.449999999604</v>
      </c>
      <c r="G21" s="312">
        <v>41954.329999999994</v>
      </c>
      <c r="H21" s="313">
        <f t="shared" si="0"/>
        <v>504527.6299999996</v>
      </c>
      <c r="I21" s="314" t="s">
        <v>589</v>
      </c>
      <c r="J21" s="314" t="s">
        <v>534</v>
      </c>
    </row>
    <row r="22" spans="1:10" x14ac:dyDescent="0.25">
      <c r="A22" s="315">
        <v>2042864</v>
      </c>
      <c r="B22" s="346" t="s">
        <v>501</v>
      </c>
      <c r="C22" s="315">
        <v>2042864</v>
      </c>
      <c r="D22" s="312">
        <f t="shared" si="1"/>
        <v>904798.86</v>
      </c>
      <c r="E22" s="312">
        <v>904798.86</v>
      </c>
      <c r="F22" s="312"/>
      <c r="G22" s="312">
        <v>56533.93</v>
      </c>
      <c r="H22" s="313">
        <f t="shared" si="0"/>
        <v>961332.79</v>
      </c>
      <c r="I22" s="314" t="s">
        <v>513</v>
      </c>
      <c r="J22" t="s">
        <v>612</v>
      </c>
    </row>
    <row r="23" spans="1:10" x14ac:dyDescent="0.25">
      <c r="A23" s="318" t="s">
        <v>452</v>
      </c>
      <c r="B23" s="316" t="s">
        <v>453</v>
      </c>
      <c r="C23" s="318" t="s">
        <v>452</v>
      </c>
      <c r="D23" s="312">
        <f t="shared" si="1"/>
        <v>138116.34</v>
      </c>
      <c r="E23" s="312">
        <v>138116.34</v>
      </c>
      <c r="F23" s="312"/>
      <c r="G23" s="312">
        <v>20587.62</v>
      </c>
      <c r="H23" s="313">
        <f t="shared" si="0"/>
        <v>158703.96</v>
      </c>
      <c r="I23" s="314" t="s">
        <v>590</v>
      </c>
      <c r="J23" s="314" t="s">
        <v>535</v>
      </c>
    </row>
    <row r="24" spans="1:10" x14ac:dyDescent="0.25">
      <c r="A24" s="315" t="s">
        <v>454</v>
      </c>
      <c r="B24" s="346" t="s">
        <v>455</v>
      </c>
      <c r="C24" s="315" t="s">
        <v>454</v>
      </c>
      <c r="D24" s="312">
        <f t="shared" si="1"/>
        <v>63068.39</v>
      </c>
      <c r="E24" s="312">
        <v>63068.39</v>
      </c>
      <c r="F24" s="312"/>
      <c r="G24" s="312"/>
      <c r="H24" s="313">
        <f t="shared" si="0"/>
        <v>63068.39</v>
      </c>
      <c r="I24" s="314" t="s">
        <v>591</v>
      </c>
      <c r="J24" s="314" t="s">
        <v>536</v>
      </c>
    </row>
    <row r="25" spans="1:10" x14ac:dyDescent="0.25">
      <c r="A25" s="318" t="s">
        <v>456</v>
      </c>
      <c r="B25" s="346" t="s">
        <v>457</v>
      </c>
      <c r="C25" s="318" t="s">
        <v>456</v>
      </c>
      <c r="D25" s="312">
        <f t="shared" si="1"/>
        <v>-239904.48</v>
      </c>
      <c r="E25" s="312">
        <v>-239904.48</v>
      </c>
      <c r="F25" s="312"/>
      <c r="G25" s="312">
        <v>32678.17</v>
      </c>
      <c r="H25" s="313">
        <f t="shared" si="0"/>
        <v>-207226.31</v>
      </c>
      <c r="I25" s="314" t="s">
        <v>592</v>
      </c>
      <c r="J25" s="314" t="s">
        <v>537</v>
      </c>
    </row>
    <row r="26" spans="1:10" x14ac:dyDescent="0.25">
      <c r="A26" s="317" t="s">
        <v>458</v>
      </c>
      <c r="B26" s="346" t="s">
        <v>459</v>
      </c>
      <c r="C26" s="317" t="s">
        <v>458</v>
      </c>
      <c r="D26" s="312">
        <f t="shared" si="1"/>
        <v>29630.35</v>
      </c>
      <c r="E26" s="312">
        <v>29630.35</v>
      </c>
      <c r="F26" s="312"/>
      <c r="G26" s="312">
        <v>24178.890000000003</v>
      </c>
      <c r="H26" s="313">
        <f t="shared" si="0"/>
        <v>53809.240000000005</v>
      </c>
      <c r="I26" s="314" t="s">
        <v>593</v>
      </c>
      <c r="J26" s="314" t="s">
        <v>538</v>
      </c>
    </row>
    <row r="27" spans="1:10" x14ac:dyDescent="0.25">
      <c r="A27" s="315" t="s">
        <v>460</v>
      </c>
      <c r="B27" s="346" t="s">
        <v>461</v>
      </c>
      <c r="C27" s="315" t="s">
        <v>460</v>
      </c>
      <c r="D27" s="312">
        <f t="shared" si="1"/>
        <v>15901.760000000744</v>
      </c>
      <c r="E27" s="312">
        <v>35914.46</v>
      </c>
      <c r="F27" s="312">
        <v>-20012.699999999255</v>
      </c>
      <c r="G27" s="312">
        <v>44424.729999999996</v>
      </c>
      <c r="H27" s="313">
        <f t="shared" si="0"/>
        <v>60326.49000000074</v>
      </c>
      <c r="I27" s="314" t="s">
        <v>594</v>
      </c>
      <c r="J27" s="314" t="s">
        <v>539</v>
      </c>
    </row>
    <row r="28" spans="1:10" x14ac:dyDescent="0.25">
      <c r="A28" s="315" t="s">
        <v>462</v>
      </c>
      <c r="B28" s="346" t="s">
        <v>463</v>
      </c>
      <c r="C28" s="315" t="s">
        <v>462</v>
      </c>
      <c r="D28" s="312">
        <f t="shared" si="1"/>
        <v>310032.06</v>
      </c>
      <c r="E28" s="312">
        <v>310032.06</v>
      </c>
      <c r="F28" s="312"/>
      <c r="G28" s="312">
        <v>23261.5</v>
      </c>
      <c r="H28" s="313">
        <f t="shared" si="0"/>
        <v>333293.56</v>
      </c>
      <c r="I28" s="314" t="s">
        <v>595</v>
      </c>
      <c r="J28" s="314" t="s">
        <v>540</v>
      </c>
    </row>
    <row r="29" spans="1:10" x14ac:dyDescent="0.25">
      <c r="A29" s="315" t="s">
        <v>464</v>
      </c>
      <c r="B29" s="346" t="s">
        <v>465</v>
      </c>
      <c r="C29" s="315" t="s">
        <v>464</v>
      </c>
      <c r="D29" s="312">
        <f t="shared" si="1"/>
        <v>203969.79</v>
      </c>
      <c r="E29" s="312">
        <v>203969.79</v>
      </c>
      <c r="F29" s="312"/>
      <c r="G29" s="312">
        <v>50192.369999999995</v>
      </c>
      <c r="H29" s="313">
        <f t="shared" si="0"/>
        <v>254162.16</v>
      </c>
      <c r="I29" s="314" t="s">
        <v>596</v>
      </c>
      <c r="J29" s="314" t="s">
        <v>541</v>
      </c>
    </row>
    <row r="30" spans="1:10" x14ac:dyDescent="0.25">
      <c r="A30" s="318" t="s">
        <v>466</v>
      </c>
      <c r="B30" s="316" t="s">
        <v>467</v>
      </c>
      <c r="C30" s="318" t="s">
        <v>466</v>
      </c>
      <c r="D30" s="312">
        <f t="shared" si="1"/>
        <v>-271116.12</v>
      </c>
      <c r="E30" s="312">
        <v>-271116.12</v>
      </c>
      <c r="F30" s="312"/>
      <c r="G30" s="312">
        <v>47907.719999999936</v>
      </c>
      <c r="H30" s="313">
        <f t="shared" si="0"/>
        <v>-223208.40000000005</v>
      </c>
      <c r="I30" s="314" t="s">
        <v>597</v>
      </c>
      <c r="J30" s="314" t="s">
        <v>542</v>
      </c>
    </row>
    <row r="31" spans="1:10" x14ac:dyDescent="0.25">
      <c r="A31" s="315" t="s">
        <v>468</v>
      </c>
      <c r="B31" s="346" t="s">
        <v>469</v>
      </c>
      <c r="C31" s="315" t="s">
        <v>468</v>
      </c>
      <c r="D31" s="312">
        <f t="shared" si="1"/>
        <v>198427.01</v>
      </c>
      <c r="E31" s="312">
        <v>198427.01</v>
      </c>
      <c r="F31" s="312"/>
      <c r="G31" s="312"/>
      <c r="H31" s="313">
        <f t="shared" si="0"/>
        <v>198427.01</v>
      </c>
      <c r="I31" s="314" t="s">
        <v>598</v>
      </c>
      <c r="J31" s="314" t="s">
        <v>543</v>
      </c>
    </row>
    <row r="32" spans="1:10" x14ac:dyDescent="0.25">
      <c r="A32" s="318" t="s">
        <v>412</v>
      </c>
      <c r="B32" s="316" t="s">
        <v>413</v>
      </c>
      <c r="C32" s="318" t="s">
        <v>412</v>
      </c>
      <c r="D32" s="312">
        <f t="shared" si="1"/>
        <v>352930.34999999945</v>
      </c>
      <c r="E32" s="312">
        <v>289763.65999999997</v>
      </c>
      <c r="F32" s="312">
        <v>63166.689999999478</v>
      </c>
      <c r="G32" s="312"/>
      <c r="H32" s="313">
        <f t="shared" si="0"/>
        <v>352930.34999999945</v>
      </c>
      <c r="I32" s="314" t="s">
        <v>514</v>
      </c>
      <c r="J32" s="314" t="s">
        <v>544</v>
      </c>
    </row>
    <row r="33" spans="1:10" x14ac:dyDescent="0.25">
      <c r="A33" s="315" t="s">
        <v>470</v>
      </c>
      <c r="B33" s="346" t="s">
        <v>471</v>
      </c>
      <c r="C33" s="315" t="s">
        <v>470</v>
      </c>
      <c r="D33" s="312">
        <f t="shared" si="1"/>
        <v>1006548.38</v>
      </c>
      <c r="E33" s="312">
        <v>1006548.38</v>
      </c>
      <c r="F33" s="312"/>
      <c r="G33" s="312">
        <v>42572.069999999992</v>
      </c>
      <c r="H33" s="313">
        <f t="shared" si="0"/>
        <v>1049120.45</v>
      </c>
      <c r="I33" s="314" t="s">
        <v>599</v>
      </c>
      <c r="J33" s="314" t="s">
        <v>545</v>
      </c>
    </row>
    <row r="34" spans="1:10" x14ac:dyDescent="0.25">
      <c r="A34" s="315" t="s">
        <v>472</v>
      </c>
      <c r="B34" s="346" t="s">
        <v>473</v>
      </c>
      <c r="C34" s="315" t="s">
        <v>472</v>
      </c>
      <c r="D34" s="312">
        <f t="shared" si="1"/>
        <v>-24704.21</v>
      </c>
      <c r="E34" s="312">
        <v>-24704.21</v>
      </c>
      <c r="F34" s="312"/>
      <c r="G34" s="312">
        <v>69646.17</v>
      </c>
      <c r="H34" s="313">
        <f t="shared" si="0"/>
        <v>44941.96</v>
      </c>
      <c r="I34" s="314" t="s">
        <v>600</v>
      </c>
      <c r="J34" s="314" t="s">
        <v>618</v>
      </c>
    </row>
    <row r="35" spans="1:10" x14ac:dyDescent="0.25">
      <c r="A35" s="315" t="s">
        <v>474</v>
      </c>
      <c r="B35" s="346" t="s">
        <v>475</v>
      </c>
      <c r="C35" s="315" t="s">
        <v>474</v>
      </c>
      <c r="D35" s="312">
        <f t="shared" si="1"/>
        <v>-32863.33</v>
      </c>
      <c r="E35" s="312">
        <v>-32863.33</v>
      </c>
      <c r="F35" s="312"/>
      <c r="G35" s="312">
        <v>24589.040000000001</v>
      </c>
      <c r="H35" s="313">
        <f t="shared" si="0"/>
        <v>-8274.2900000000009</v>
      </c>
      <c r="I35" s="314" t="s">
        <v>601</v>
      </c>
      <c r="J35" s="314" t="s">
        <v>546</v>
      </c>
    </row>
    <row r="36" spans="1:10" x14ac:dyDescent="0.25">
      <c r="A36" s="315" t="s">
        <v>424</v>
      </c>
      <c r="B36" s="346" t="s">
        <v>425</v>
      </c>
      <c r="C36" s="315" t="s">
        <v>424</v>
      </c>
      <c r="D36" s="312">
        <f t="shared" si="1"/>
        <v>166859.37</v>
      </c>
      <c r="E36" s="312">
        <v>166859.37</v>
      </c>
      <c r="F36" s="312"/>
      <c r="G36" s="312">
        <v>31541.120000000003</v>
      </c>
      <c r="H36" s="313">
        <f t="shared" si="0"/>
        <v>198400.49</v>
      </c>
      <c r="I36" s="314" t="s">
        <v>602</v>
      </c>
      <c r="J36" s="314" t="s">
        <v>547</v>
      </c>
    </row>
    <row r="37" spans="1:10" x14ac:dyDescent="0.25">
      <c r="A37" s="315" t="s">
        <v>426</v>
      </c>
      <c r="B37" s="346" t="s">
        <v>427</v>
      </c>
      <c r="C37" s="315" t="s">
        <v>426</v>
      </c>
      <c r="D37" s="312">
        <f t="shared" si="1"/>
        <v>0</v>
      </c>
      <c r="E37" s="312">
        <v>0</v>
      </c>
      <c r="F37" s="312">
        <v>0</v>
      </c>
      <c r="G37" s="312"/>
      <c r="H37" s="313">
        <f t="shared" si="0"/>
        <v>0</v>
      </c>
      <c r="I37" s="314" t="s">
        <v>603</v>
      </c>
      <c r="J37" s="314" t="s">
        <v>548</v>
      </c>
    </row>
    <row r="38" spans="1:10" x14ac:dyDescent="0.25">
      <c r="A38" s="318" t="s">
        <v>476</v>
      </c>
      <c r="B38" s="346" t="s">
        <v>477</v>
      </c>
      <c r="C38" s="318" t="s">
        <v>476</v>
      </c>
      <c r="D38" s="312">
        <f t="shared" si="1"/>
        <v>218682.76</v>
      </c>
      <c r="E38" s="312">
        <v>218682.76</v>
      </c>
      <c r="F38" s="312">
        <v>0</v>
      </c>
      <c r="G38" s="312"/>
      <c r="H38" s="313">
        <f t="shared" si="0"/>
        <v>218682.76</v>
      </c>
      <c r="I38" s="314" t="s">
        <v>604</v>
      </c>
      <c r="J38" s="314" t="s">
        <v>528</v>
      </c>
    </row>
    <row r="39" spans="1:10" x14ac:dyDescent="0.25">
      <c r="A39" s="318" t="s">
        <v>428</v>
      </c>
      <c r="B39" s="346" t="s">
        <v>429</v>
      </c>
      <c r="C39" s="318" t="s">
        <v>428</v>
      </c>
      <c r="D39" s="312">
        <f t="shared" si="1"/>
        <v>213547.81</v>
      </c>
      <c r="E39" s="312">
        <v>213547.81</v>
      </c>
      <c r="F39" s="312">
        <v>0</v>
      </c>
      <c r="G39" s="312"/>
      <c r="H39" s="313">
        <f t="shared" si="0"/>
        <v>213547.81</v>
      </c>
      <c r="I39" s="314" t="s">
        <v>605</v>
      </c>
      <c r="J39" s="314" t="s">
        <v>549</v>
      </c>
    </row>
    <row r="40" spans="1:10" x14ac:dyDescent="0.25">
      <c r="A40" s="318" t="s">
        <v>478</v>
      </c>
      <c r="B40" s="346" t="s">
        <v>479</v>
      </c>
      <c r="C40" s="318" t="s">
        <v>478</v>
      </c>
      <c r="D40" s="312">
        <f t="shared" si="1"/>
        <v>6030.64</v>
      </c>
      <c r="E40" s="312">
        <v>6030.64</v>
      </c>
      <c r="F40" s="312">
        <v>0</v>
      </c>
      <c r="G40" s="312"/>
      <c r="H40" s="313">
        <f t="shared" si="0"/>
        <v>6030.64</v>
      </c>
      <c r="I40" s="314" t="s">
        <v>606</v>
      </c>
      <c r="J40" s="314" t="s">
        <v>550</v>
      </c>
    </row>
    <row r="41" spans="1:10" x14ac:dyDescent="0.25">
      <c r="A41" s="318" t="s">
        <v>430</v>
      </c>
      <c r="B41" s="346" t="s">
        <v>431</v>
      </c>
      <c r="C41" s="318" t="s">
        <v>430</v>
      </c>
      <c r="D41" s="312">
        <f t="shared" si="1"/>
        <v>307929.49</v>
      </c>
      <c r="E41" s="312">
        <v>307929.49</v>
      </c>
      <c r="F41" s="312">
        <v>0</v>
      </c>
      <c r="G41" s="312"/>
      <c r="H41" s="313">
        <f t="shared" si="0"/>
        <v>307929.49</v>
      </c>
      <c r="I41" s="314" t="s">
        <v>607</v>
      </c>
      <c r="J41" s="314" t="s">
        <v>551</v>
      </c>
    </row>
    <row r="42" spans="1:10" x14ac:dyDescent="0.25">
      <c r="A42" s="318" t="s">
        <v>480</v>
      </c>
      <c r="B42" s="316" t="s">
        <v>481</v>
      </c>
      <c r="C42" s="318" t="s">
        <v>480</v>
      </c>
      <c r="D42" s="312">
        <f t="shared" si="1"/>
        <v>-66636.399999999994</v>
      </c>
      <c r="E42" s="312">
        <v>-66636.399999999994</v>
      </c>
      <c r="F42" s="312">
        <v>0</v>
      </c>
      <c r="G42" s="312"/>
      <c r="H42" s="313">
        <f t="shared" si="0"/>
        <v>-66636.399999999994</v>
      </c>
      <c r="I42" s="314" t="s">
        <v>608</v>
      </c>
      <c r="J42" s="314" t="s">
        <v>552</v>
      </c>
    </row>
    <row r="43" spans="1:10" x14ac:dyDescent="0.25">
      <c r="A43" s="315" t="s">
        <v>482</v>
      </c>
      <c r="B43" s="346" t="s">
        <v>483</v>
      </c>
      <c r="C43" s="315" t="s">
        <v>482</v>
      </c>
      <c r="D43" s="312">
        <f t="shared" si="1"/>
        <v>460157.69</v>
      </c>
      <c r="E43" s="312">
        <v>460157.69</v>
      </c>
      <c r="F43" s="312">
        <v>0</v>
      </c>
      <c r="G43" s="312"/>
      <c r="H43" s="313">
        <f t="shared" si="0"/>
        <v>460157.69</v>
      </c>
      <c r="I43" s="314" t="s">
        <v>609</v>
      </c>
      <c r="J43" s="314" t="s">
        <v>553</v>
      </c>
    </row>
    <row r="44" spans="1:10" x14ac:dyDescent="0.25">
      <c r="A44" s="315" t="s">
        <v>403</v>
      </c>
      <c r="B44" s="346" t="s">
        <v>404</v>
      </c>
      <c r="C44" s="315" t="s">
        <v>403</v>
      </c>
      <c r="D44" s="312">
        <f t="shared" si="1"/>
        <v>-246050.86999999988</v>
      </c>
      <c r="E44" s="312">
        <v>-239179.49</v>
      </c>
      <c r="F44" s="312">
        <v>-6871.3799999998882</v>
      </c>
      <c r="G44" s="312"/>
      <c r="H44" s="313">
        <f t="shared" si="0"/>
        <v>-246050.86999999988</v>
      </c>
      <c r="I44" s="314" t="s">
        <v>515</v>
      </c>
      <c r="J44" s="338" t="s">
        <v>521</v>
      </c>
    </row>
    <row r="45" spans="1:10" x14ac:dyDescent="0.25">
      <c r="A45" s="311" t="s">
        <v>484</v>
      </c>
      <c r="B45" s="346" t="s">
        <v>644</v>
      </c>
      <c r="C45" s="311" t="s">
        <v>484</v>
      </c>
      <c r="D45" s="312">
        <f t="shared" si="1"/>
        <v>-631004.41999999981</v>
      </c>
      <c r="E45" s="312">
        <v>-542557.1</v>
      </c>
      <c r="F45" s="312">
        <v>-88447.319999999832</v>
      </c>
      <c r="G45" s="312">
        <v>27849.37</v>
      </c>
      <c r="H45" s="313">
        <f t="shared" si="0"/>
        <v>-603155.04999999981</v>
      </c>
      <c r="I45" s="314" t="s">
        <v>610</v>
      </c>
      <c r="J45" s="314" t="s">
        <v>554</v>
      </c>
    </row>
    <row r="46" spans="1:10" x14ac:dyDescent="0.25">
      <c r="A46" s="315">
        <v>2042450</v>
      </c>
      <c r="B46" s="359" t="s">
        <v>500</v>
      </c>
      <c r="C46" s="315">
        <v>2042450</v>
      </c>
      <c r="D46" s="312">
        <f t="shared" si="1"/>
        <v>903620.31</v>
      </c>
      <c r="E46" s="312">
        <v>903620.31</v>
      </c>
      <c r="F46" s="312">
        <v>0</v>
      </c>
      <c r="G46" s="312"/>
      <c r="H46" s="313">
        <f t="shared" si="0"/>
        <v>903620.31</v>
      </c>
      <c r="I46" s="314" t="s">
        <v>516</v>
      </c>
      <c r="J46" t="s">
        <v>611</v>
      </c>
    </row>
    <row r="47" spans="1:10" x14ac:dyDescent="0.25">
      <c r="A47" s="316" t="s">
        <v>485</v>
      </c>
      <c r="B47" s="316" t="s">
        <v>486</v>
      </c>
      <c r="C47" s="316" t="s">
        <v>485</v>
      </c>
      <c r="D47" s="312">
        <f t="shared" si="1"/>
        <v>10371.379999999999</v>
      </c>
      <c r="E47" s="312">
        <v>10371.379999999999</v>
      </c>
      <c r="F47" s="312">
        <v>0</v>
      </c>
      <c r="G47" s="312">
        <v>7491.7199999999957</v>
      </c>
      <c r="H47" s="313">
        <f t="shared" si="0"/>
        <v>17863.099999999995</v>
      </c>
      <c r="I47" s="314" t="s">
        <v>578</v>
      </c>
      <c r="J47" s="314" t="s">
        <v>555</v>
      </c>
    </row>
    <row r="48" spans="1:10" x14ac:dyDescent="0.25">
      <c r="A48" s="315">
        <v>2044714</v>
      </c>
      <c r="B48" s="311" t="s">
        <v>487</v>
      </c>
      <c r="C48" s="315">
        <v>2044714</v>
      </c>
      <c r="D48" s="312">
        <f t="shared" si="1"/>
        <v>1972778.99</v>
      </c>
      <c r="E48" s="312">
        <v>1972778.99</v>
      </c>
      <c r="F48" s="312">
        <v>0</v>
      </c>
      <c r="G48" s="312"/>
      <c r="H48" s="313">
        <f t="shared" si="0"/>
        <v>1972778.99</v>
      </c>
      <c r="I48" s="314" t="s">
        <v>579</v>
      </c>
      <c r="J48" s="314" t="s">
        <v>556</v>
      </c>
    </row>
    <row r="49" spans="1:10" x14ac:dyDescent="0.25">
      <c r="A49" s="315">
        <v>2044283</v>
      </c>
      <c r="B49" s="311" t="s">
        <v>488</v>
      </c>
      <c r="C49" s="315">
        <v>2044283</v>
      </c>
      <c r="D49" s="312">
        <f t="shared" si="1"/>
        <v>385559.74</v>
      </c>
      <c r="E49" s="312">
        <v>385559.74</v>
      </c>
      <c r="F49" s="312">
        <v>0</v>
      </c>
      <c r="G49" s="312">
        <v>41172.729999999981</v>
      </c>
      <c r="H49" s="313">
        <f t="shared" si="0"/>
        <v>426732.47</v>
      </c>
      <c r="I49" s="314" t="s">
        <v>615</v>
      </c>
      <c r="J49" s="314" t="s">
        <v>557</v>
      </c>
    </row>
    <row r="50" spans="1:10" x14ac:dyDescent="0.25">
      <c r="A50" s="315">
        <v>2044641</v>
      </c>
      <c r="B50" s="311" t="s">
        <v>642</v>
      </c>
      <c r="C50" s="315">
        <v>2044641</v>
      </c>
      <c r="D50" s="312">
        <f t="shared" si="1"/>
        <v>354023.69</v>
      </c>
      <c r="E50" s="312">
        <v>354023.69</v>
      </c>
      <c r="F50" s="312">
        <v>0</v>
      </c>
      <c r="G50" s="312">
        <v>59815.96</v>
      </c>
      <c r="H50" s="313">
        <f t="shared" si="0"/>
        <v>413839.65</v>
      </c>
      <c r="I50" s="314" t="s">
        <v>580</v>
      </c>
      <c r="J50" s="314" t="s">
        <v>558</v>
      </c>
    </row>
    <row r="51" spans="1:10" x14ac:dyDescent="0.25">
      <c r="A51" s="319">
        <v>2044310</v>
      </c>
      <c r="B51" s="347" t="s">
        <v>489</v>
      </c>
      <c r="C51" s="319">
        <v>2044310</v>
      </c>
      <c r="D51" s="312">
        <f t="shared" si="1"/>
        <v>891805.43</v>
      </c>
      <c r="E51" s="312">
        <v>891805.43</v>
      </c>
      <c r="F51" s="312">
        <v>0</v>
      </c>
      <c r="G51" s="312">
        <v>64151.66</v>
      </c>
      <c r="H51" s="313">
        <f t="shared" si="0"/>
        <v>955957.09000000008</v>
      </c>
      <c r="I51" s="314" t="s">
        <v>581</v>
      </c>
      <c r="J51" s="314" t="s">
        <v>617</v>
      </c>
    </row>
    <row r="52" spans="1:10" x14ac:dyDescent="0.25">
      <c r="A52" s="315">
        <v>2044697</v>
      </c>
      <c r="B52" s="311" t="s">
        <v>490</v>
      </c>
      <c r="C52" s="315">
        <v>2044697</v>
      </c>
      <c r="D52" s="312">
        <f t="shared" si="1"/>
        <v>1230597.4099999999</v>
      </c>
      <c r="E52" s="312">
        <v>1230597.4099999999</v>
      </c>
      <c r="F52" s="312">
        <v>0</v>
      </c>
      <c r="G52" s="312"/>
      <c r="H52" s="313">
        <f t="shared" si="0"/>
        <v>1230597.4099999999</v>
      </c>
      <c r="I52" s="314" t="s">
        <v>582</v>
      </c>
      <c r="J52" s="314" t="s">
        <v>559</v>
      </c>
    </row>
    <row r="53" spans="1:10" x14ac:dyDescent="0.25">
      <c r="A53" s="315">
        <v>2044318</v>
      </c>
      <c r="B53" s="311" t="s">
        <v>491</v>
      </c>
      <c r="C53" s="315">
        <v>2044318</v>
      </c>
      <c r="D53" s="312">
        <f t="shared" si="1"/>
        <v>39923.42</v>
      </c>
      <c r="E53" s="312">
        <v>39923.42</v>
      </c>
      <c r="F53" s="312">
        <v>0</v>
      </c>
      <c r="G53" s="312">
        <v>32333.229999999996</v>
      </c>
      <c r="H53" s="313">
        <f t="shared" si="0"/>
        <v>72256.649999999994</v>
      </c>
      <c r="I53" s="314" t="s">
        <v>616</v>
      </c>
      <c r="J53" s="314" t="s">
        <v>560</v>
      </c>
    </row>
    <row r="54" spans="1:10" x14ac:dyDescent="0.25">
      <c r="A54" s="315" t="s">
        <v>492</v>
      </c>
      <c r="B54" s="311" t="s">
        <v>493</v>
      </c>
      <c r="C54" s="315" t="s">
        <v>492</v>
      </c>
      <c r="D54" s="312">
        <f t="shared" si="1"/>
        <v>251661.30999999947</v>
      </c>
      <c r="E54" s="312">
        <v>74538.87</v>
      </c>
      <c r="F54" s="312">
        <v>177122.43999999948</v>
      </c>
      <c r="G54" s="312">
        <v>16705.280000000006</v>
      </c>
      <c r="H54" s="313">
        <f t="shared" si="0"/>
        <v>268366.5899999995</v>
      </c>
      <c r="I54" s="314" t="s">
        <v>583</v>
      </c>
      <c r="J54" s="314" t="s">
        <v>561</v>
      </c>
    </row>
    <row r="55" spans="1:10" x14ac:dyDescent="0.25">
      <c r="A55" s="315" t="s">
        <v>494</v>
      </c>
      <c r="B55" s="311" t="s">
        <v>495</v>
      </c>
      <c r="C55" s="315" t="s">
        <v>494</v>
      </c>
      <c r="D55" s="312">
        <f t="shared" si="1"/>
        <v>114540.06999999988</v>
      </c>
      <c r="E55" s="312">
        <v>17680.2</v>
      </c>
      <c r="F55" s="312">
        <v>96859.869999999879</v>
      </c>
      <c r="G55" s="312">
        <v>13124.25</v>
      </c>
      <c r="H55" s="313">
        <f t="shared" si="0"/>
        <v>127664.31999999988</v>
      </c>
      <c r="I55" s="314" t="s">
        <v>584</v>
      </c>
      <c r="J55" s="314" t="s">
        <v>562</v>
      </c>
    </row>
    <row r="56" spans="1:10" x14ac:dyDescent="0.25">
      <c r="A56" s="315">
        <v>2047171</v>
      </c>
      <c r="B56" s="311" t="s">
        <v>496</v>
      </c>
      <c r="C56" s="315">
        <v>2047171</v>
      </c>
      <c r="D56" s="312">
        <f t="shared" si="1"/>
        <v>31422.86</v>
      </c>
      <c r="E56" s="312">
        <v>31422.86</v>
      </c>
      <c r="F56" s="312">
        <v>0</v>
      </c>
      <c r="G56" s="312"/>
      <c r="H56" s="313">
        <f t="shared" si="0"/>
        <v>31422.86</v>
      </c>
      <c r="I56" s="314" t="s">
        <v>585</v>
      </c>
      <c r="J56" s="314" t="s">
        <v>563</v>
      </c>
    </row>
    <row r="57" spans="1:10" x14ac:dyDescent="0.25">
      <c r="A57" s="315">
        <v>2047161</v>
      </c>
      <c r="B57" s="311" t="s">
        <v>497</v>
      </c>
      <c r="C57" s="315">
        <v>2047161</v>
      </c>
      <c r="D57" s="312">
        <f t="shared" si="1"/>
        <v>-305856.05</v>
      </c>
      <c r="E57" s="312">
        <v>-305856.05</v>
      </c>
      <c r="F57" s="312">
        <v>0</v>
      </c>
      <c r="G57" s="312">
        <v>29222.159999999978</v>
      </c>
      <c r="H57" s="313">
        <f t="shared" si="0"/>
        <v>-276633.89</v>
      </c>
      <c r="I57" s="314" t="s">
        <v>586</v>
      </c>
      <c r="J57" s="314" t="s">
        <v>564</v>
      </c>
    </row>
    <row r="58" spans="1:10" x14ac:dyDescent="0.25">
      <c r="A58" s="315">
        <v>2041103</v>
      </c>
      <c r="B58" s="311" t="s">
        <v>498</v>
      </c>
      <c r="C58" s="315">
        <v>2041103</v>
      </c>
      <c r="D58" s="312">
        <f t="shared" si="1"/>
        <v>1792046.98</v>
      </c>
      <c r="E58" s="312">
        <v>1792046.98</v>
      </c>
      <c r="F58" s="312">
        <v>0</v>
      </c>
      <c r="G58" s="312">
        <v>51073.14</v>
      </c>
      <c r="H58" s="313">
        <f t="shared" si="0"/>
        <v>1843120.1199999999</v>
      </c>
      <c r="I58" s="314" t="s">
        <v>582</v>
      </c>
      <c r="J58" s="314" t="s">
        <v>559</v>
      </c>
    </row>
    <row r="59" spans="1:10" x14ac:dyDescent="0.25">
      <c r="A59" s="315">
        <v>2047097</v>
      </c>
      <c r="B59" s="311" t="s">
        <v>499</v>
      </c>
      <c r="C59" s="315">
        <v>2047097</v>
      </c>
      <c r="D59" s="312">
        <f t="shared" ref="D59" si="2">+E59+F59</f>
        <v>140162.79</v>
      </c>
      <c r="E59" s="312">
        <v>140162.79</v>
      </c>
      <c r="F59" s="312">
        <v>0</v>
      </c>
      <c r="G59" s="312">
        <v>61392.800000000003</v>
      </c>
      <c r="H59" s="313">
        <f>SUM(E59:G59)</f>
        <v>201555.59000000003</v>
      </c>
      <c r="I59" s="314" t="s">
        <v>587</v>
      </c>
      <c r="J59" s="314" t="s">
        <v>565</v>
      </c>
    </row>
    <row r="60" spans="1:10" x14ac:dyDescent="0.25">
      <c r="A60" s="309"/>
      <c r="B60" s="340" t="s">
        <v>614</v>
      </c>
      <c r="C60" s="309"/>
      <c r="D60" s="318"/>
      <c r="E60" s="318"/>
      <c r="F60" s="318"/>
      <c r="G60" s="318"/>
      <c r="H60" s="318"/>
      <c r="I60" s="318" t="s">
        <v>629</v>
      </c>
      <c r="J60" s="318" t="s">
        <v>628</v>
      </c>
    </row>
    <row r="61" spans="1:10" x14ac:dyDescent="0.25">
      <c r="B61" s="320" t="s">
        <v>505</v>
      </c>
      <c r="D61" s="360">
        <f t="shared" ref="D61:E61" si="3">SUM(D2:D60)</f>
        <v>13087008.425999997</v>
      </c>
      <c r="E61" s="360">
        <f t="shared" si="3"/>
        <v>12424698.099999996</v>
      </c>
      <c r="F61" s="361">
        <f>SUM(F2:F60)</f>
        <v>662310.3260000014</v>
      </c>
      <c r="G61" s="360">
        <f>SUM(G2:G60)</f>
        <v>1421633.43</v>
      </c>
      <c r="H61" s="360">
        <f t="shared" ref="H61" si="4">SUM(H2:H60)</f>
        <v>14508641.856000001</v>
      </c>
      <c r="I61" s="321"/>
    </row>
    <row r="62" spans="1:10" x14ac:dyDescent="0.25">
      <c r="D62" s="322"/>
      <c r="E62" s="322"/>
      <c r="F62" s="353">
        <f>F61-42021</f>
        <v>620289.3260000014</v>
      </c>
      <c r="G62" s="322"/>
      <c r="H62" s="323"/>
    </row>
    <row r="63" spans="1:10" x14ac:dyDescent="0.25">
      <c r="E63" s="329"/>
      <c r="F63" s="329"/>
      <c r="G63" s="329"/>
    </row>
    <row r="64" spans="1:10" x14ac:dyDescent="0.25">
      <c r="B64" s="309" t="s">
        <v>504</v>
      </c>
      <c r="E64" s="329">
        <f>+balances!G59</f>
        <v>14050442.793999996</v>
      </c>
      <c r="F64" s="330"/>
      <c r="G64" s="329">
        <f>+balances!G60</f>
        <v>1421633.27</v>
      </c>
    </row>
    <row r="65" spans="2:7" x14ac:dyDescent="0.25">
      <c r="F65" s="331"/>
      <c r="G65" s="328"/>
    </row>
    <row r="66" spans="2:7" x14ac:dyDescent="0.25">
      <c r="B66" s="136" t="s">
        <v>506</v>
      </c>
      <c r="E66" s="328">
        <f>+E61-E64</f>
        <v>-1625744.6940000001</v>
      </c>
      <c r="F66" s="331"/>
      <c r="G66" s="328">
        <f t="shared" ref="G66" si="5">+G61-G64</f>
        <v>0.15999999991618097</v>
      </c>
    </row>
  </sheetData>
  <sortState ref="B2:L47">
    <sortCondition ref="B2:B47"/>
  </sortState>
  <hyperlinks>
    <hyperlink ref="I2" r:id="rId1"/>
    <hyperlink ref="I23" r:id="rId2" display="ssmith@baden-powell.hackney.sch.uk"/>
    <hyperlink ref="I44" r:id="rId3" display="ssmith@baden-powell.hackney.sch.uk"/>
    <hyperlink ref="I24:I43" r:id="rId4" display="ssmith@baden-powell.hackney.sch.uk"/>
    <hyperlink ref="I45:I59" r:id="rId5" display="ssmith@baden-powell.hackney.sch.uk"/>
    <hyperlink ref="J59" r:id="rId6" display="ssmith@baden-powell.hackney.sch.uk"/>
    <hyperlink ref="J16" r:id="rId7"/>
    <hyperlink ref="I49" r:id="rId8"/>
    <hyperlink ref="I53" r:id="rId9"/>
  </hyperlinks>
  <pageMargins left="0.7" right="0.7" top="0.75" bottom="0.75" header="0.3" footer="0.3"/>
  <pageSetup paperSize="9"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61"/>
  <sheetViews>
    <sheetView zoomScale="110" zoomScaleNormal="110" workbookViewId="0">
      <pane xSplit="2" ySplit="1" topLeftCell="C2" activePane="bottomRight" state="frozen"/>
      <selection pane="topRight" activeCell="BP1" sqref="BP1"/>
      <selection pane="bottomLeft" activeCell="A2" sqref="A2"/>
      <selection pane="bottomRight" activeCell="I4" sqref="I4"/>
    </sheetView>
  </sheetViews>
  <sheetFormatPr defaultRowHeight="15" x14ac:dyDescent="0.25"/>
  <cols>
    <col min="2" max="2" width="50.42578125" customWidth="1"/>
    <col min="3" max="3" width="14.28515625" style="45" bestFit="1" customWidth="1"/>
    <col min="4" max="4" width="11.5703125" style="45" bestFit="1" customWidth="1"/>
    <col min="5" max="5" width="13.28515625" style="45" customWidth="1"/>
    <col min="6" max="6" width="14.5703125" style="45" customWidth="1"/>
    <col min="7" max="7" width="14.28515625" style="45" customWidth="1"/>
    <col min="8" max="8" width="14.7109375" customWidth="1"/>
    <col min="9" max="9" width="15.28515625" style="45" bestFit="1" customWidth="1"/>
    <col min="10" max="10" width="16.140625" style="45" customWidth="1"/>
    <col min="11" max="11" width="13.28515625" style="45" bestFit="1" customWidth="1"/>
    <col min="12" max="12" width="14.85546875" style="45" customWidth="1"/>
    <col min="13" max="13" width="14.85546875" customWidth="1"/>
    <col min="14" max="14" width="19.140625" customWidth="1"/>
    <col min="15" max="15" width="13.7109375" customWidth="1"/>
    <col min="16" max="16" width="11.28515625" customWidth="1"/>
    <col min="17" max="17" width="9.42578125" customWidth="1"/>
    <col min="18" max="18" width="10.5703125" bestFit="1" customWidth="1"/>
  </cols>
  <sheetData>
    <row r="1" spans="1:14" ht="45" x14ac:dyDescent="0.25">
      <c r="A1" t="s">
        <v>383</v>
      </c>
      <c r="C1" s="363" t="s">
        <v>645</v>
      </c>
      <c r="D1" s="363" t="s">
        <v>646</v>
      </c>
      <c r="E1" s="363" t="s">
        <v>647</v>
      </c>
      <c r="F1" s="363" t="s">
        <v>648</v>
      </c>
      <c r="G1" s="363" t="s">
        <v>692</v>
      </c>
      <c r="H1" s="332" t="s">
        <v>649</v>
      </c>
      <c r="I1" s="342" t="s">
        <v>650</v>
      </c>
      <c r="J1" s="342" t="s">
        <v>651</v>
      </c>
      <c r="K1" s="342" t="s">
        <v>652</v>
      </c>
      <c r="L1" s="342" t="s">
        <v>653</v>
      </c>
      <c r="M1" s="343" t="s">
        <v>654</v>
      </c>
      <c r="N1" s="45" t="s">
        <v>655</v>
      </c>
    </row>
    <row r="2" spans="1:14" x14ac:dyDescent="0.25">
      <c r="A2" s="155" t="s">
        <v>494</v>
      </c>
      <c r="B2" s="136" t="str">
        <f>VLOOKUP(A2,'LA Close'!A:B,2,FALSE)</f>
        <v>WENTWORTH NURSERY SCHOOL</v>
      </c>
      <c r="C2" s="344">
        <v>17679.53</v>
      </c>
      <c r="D2" s="344"/>
      <c r="E2" s="344">
        <v>13124.92</v>
      </c>
      <c r="F2" s="344"/>
      <c r="G2" s="344">
        <f>SUM(C2:F2)</f>
        <v>30804.449999999997</v>
      </c>
      <c r="H2" s="345">
        <v>96859.869999999879</v>
      </c>
      <c r="I2" s="344">
        <v>916320.6100000001</v>
      </c>
      <c r="J2" s="344">
        <v>912466.76000000013</v>
      </c>
      <c r="K2" s="344">
        <v>16502.3</v>
      </c>
      <c r="L2" s="344">
        <v>3378.6</v>
      </c>
      <c r="M2" s="345">
        <v>258651.59000000008</v>
      </c>
      <c r="N2" s="345">
        <v>233386.47000000009</v>
      </c>
    </row>
    <row r="3" spans="1:14" x14ac:dyDescent="0.25">
      <c r="A3" s="155" t="s">
        <v>492</v>
      </c>
      <c r="B3" s="136" t="str">
        <f>VLOOKUP(A3,'LA Close'!A:B,2,FALSE)</f>
        <v>COMET NURSERY SCHOOL</v>
      </c>
      <c r="C3" s="344">
        <v>74539.02</v>
      </c>
      <c r="D3" s="344"/>
      <c r="E3" s="344">
        <v>16705.28</v>
      </c>
      <c r="F3" s="344"/>
      <c r="G3" s="344">
        <f t="shared" ref="G3:G57" si="0">SUM(C3:F3)</f>
        <v>91244.3</v>
      </c>
      <c r="H3" s="345">
        <v>177122.43999999948</v>
      </c>
      <c r="I3" s="344">
        <v>1109924.2799999998</v>
      </c>
      <c r="J3" s="344">
        <v>1281405.1400000001</v>
      </c>
      <c r="K3" s="344">
        <v>16705.18</v>
      </c>
      <c r="L3" s="344">
        <v>0</v>
      </c>
      <c r="M3" s="345">
        <v>321249.12999999989</v>
      </c>
      <c r="N3" s="345">
        <v>287088.78000000003</v>
      </c>
    </row>
    <row r="4" spans="1:14" x14ac:dyDescent="0.25">
      <c r="A4" s="155">
        <v>2041103</v>
      </c>
      <c r="B4" s="136" t="str">
        <f>VLOOKUP(A4,'LA Close'!A:B,2,FALSE)</f>
        <v>NEW REGENTS COLLEGE</v>
      </c>
      <c r="C4" s="344">
        <v>1792046.98</v>
      </c>
      <c r="D4" s="344">
        <v>6812.36</v>
      </c>
      <c r="E4" s="344">
        <v>44260.78</v>
      </c>
      <c r="F4" s="344"/>
      <c r="G4" s="344">
        <f t="shared" si="0"/>
        <v>1843120.12</v>
      </c>
      <c r="H4" s="136"/>
      <c r="I4" s="344">
        <v>2936016.5100000002</v>
      </c>
      <c r="J4" s="344">
        <v>3013541.91</v>
      </c>
      <c r="K4" s="344">
        <v>27525.919999999998</v>
      </c>
      <c r="L4" s="344">
        <v>0</v>
      </c>
      <c r="M4" s="136"/>
      <c r="N4" s="136"/>
    </row>
    <row r="5" spans="1:14" x14ac:dyDescent="0.25">
      <c r="A5" s="155" t="s">
        <v>432</v>
      </c>
      <c r="B5" s="136" t="str">
        <f>VLOOKUP(A5,'LA Close'!A:B,2,FALSE)</f>
        <v>BADEN POWELL PRIMARY SCHOOL</v>
      </c>
      <c r="C5" s="344">
        <v>31768.51</v>
      </c>
      <c r="D5" s="344">
        <v>37324.519999999997</v>
      </c>
      <c r="E5" s="344">
        <v>0</v>
      </c>
      <c r="F5" s="344">
        <v>0</v>
      </c>
      <c r="G5" s="344">
        <f t="shared" si="0"/>
        <v>69093.03</v>
      </c>
      <c r="H5" s="136"/>
      <c r="I5" s="344">
        <v>1730372.7299999997</v>
      </c>
      <c r="J5" s="344">
        <v>1810351.06</v>
      </c>
      <c r="K5" s="344">
        <v>13186</v>
      </c>
      <c r="L5" s="344">
        <v>16036.029999999999</v>
      </c>
      <c r="M5" s="136"/>
      <c r="N5" s="136"/>
    </row>
    <row r="6" spans="1:14" x14ac:dyDescent="0.25">
      <c r="A6" s="155" t="s">
        <v>434</v>
      </c>
      <c r="B6" s="136" t="str">
        <f>VLOOKUP(A6,'LA Close'!A:B,2,FALSE)</f>
        <v>BENTHAL PRIMARY SCHOOL</v>
      </c>
      <c r="C6" s="344">
        <v>126775.92</v>
      </c>
      <c r="D6" s="344">
        <v>0</v>
      </c>
      <c r="E6" s="344">
        <v>25791.439999999999</v>
      </c>
      <c r="F6" s="344"/>
      <c r="G6" s="344">
        <f t="shared" si="0"/>
        <v>152567.35999999999</v>
      </c>
      <c r="H6" s="136"/>
      <c r="I6" s="344">
        <v>2685339.31</v>
      </c>
      <c r="J6" s="344">
        <v>2727286.8</v>
      </c>
      <c r="K6" s="344">
        <v>24012.94</v>
      </c>
      <c r="L6" s="344">
        <v>5952</v>
      </c>
      <c r="M6" s="136"/>
      <c r="N6" s="136"/>
    </row>
    <row r="7" spans="1:14" x14ac:dyDescent="0.25">
      <c r="A7" s="155" t="s">
        <v>436</v>
      </c>
      <c r="B7" s="136" t="str">
        <f>VLOOKUP(A7,'LA Close'!A:B,2,FALSE)</f>
        <v>BERGER PRIMARY SCHOOL</v>
      </c>
      <c r="C7" s="344">
        <v>719671.93</v>
      </c>
      <c r="D7" s="344"/>
      <c r="E7" s="344">
        <v>27557.23</v>
      </c>
      <c r="F7" s="344">
        <v>-106674.98</v>
      </c>
      <c r="G7" s="344">
        <f t="shared" si="0"/>
        <v>640554.18000000005</v>
      </c>
      <c r="H7" s="136"/>
      <c r="I7" s="344">
        <v>3652403.5700000003</v>
      </c>
      <c r="J7" s="344">
        <v>3665097.1100000008</v>
      </c>
      <c r="K7" s="344">
        <v>27557.23</v>
      </c>
      <c r="L7" s="344">
        <v>0</v>
      </c>
      <c r="M7" s="136"/>
      <c r="N7" s="136"/>
    </row>
    <row r="8" spans="1:14" x14ac:dyDescent="0.25">
      <c r="A8" s="155" t="s">
        <v>438</v>
      </c>
      <c r="B8" s="136" t="str">
        <f>VLOOKUP(A8,'LA Close'!A:B,2,FALSE)</f>
        <v>BETTY LAYWARD PRIMARY SCHOOL</v>
      </c>
      <c r="C8" s="344">
        <v>62416.89</v>
      </c>
      <c r="D8" s="344">
        <v>0</v>
      </c>
      <c r="E8" s="344">
        <v>18510.189999999999</v>
      </c>
      <c r="F8" s="344">
        <v>358158.33</v>
      </c>
      <c r="G8" s="344">
        <f t="shared" si="0"/>
        <v>439085.41000000003</v>
      </c>
      <c r="H8" s="136"/>
      <c r="I8" s="344">
        <v>3212983.99</v>
      </c>
      <c r="J8" s="344">
        <v>3210885.1300000008</v>
      </c>
      <c r="K8" s="344">
        <v>27463.3</v>
      </c>
      <c r="L8" s="344">
        <v>8953.11</v>
      </c>
      <c r="M8" s="136"/>
      <c r="N8" s="136"/>
    </row>
    <row r="9" spans="1:14" x14ac:dyDescent="0.25">
      <c r="A9" s="155" t="s">
        <v>401</v>
      </c>
      <c r="B9" s="136" t="str">
        <f>VLOOKUP(A9,'LA Close'!A:B,2,FALSE)</f>
        <v>COLVESTONE PRIMARY SCHOOL</v>
      </c>
      <c r="C9" s="344">
        <v>-561646.31999999995</v>
      </c>
      <c r="D9" s="344"/>
      <c r="E9" s="344"/>
      <c r="F9" s="344"/>
      <c r="G9" s="344">
        <f t="shared" si="0"/>
        <v>-561646.31999999995</v>
      </c>
      <c r="H9" s="136"/>
      <c r="I9" s="344">
        <v>1458101.11</v>
      </c>
      <c r="J9" s="344">
        <v>1429781.7099999997</v>
      </c>
      <c r="K9" s="344">
        <v>65738.51999999999</v>
      </c>
      <c r="L9" s="344">
        <v>72514.14</v>
      </c>
      <c r="M9" s="136"/>
      <c r="N9" s="136"/>
    </row>
    <row r="10" spans="1:14" x14ac:dyDescent="0.25">
      <c r="A10" s="155" t="s">
        <v>410</v>
      </c>
      <c r="B10" s="136" t="str">
        <f>VLOOKUP(A10,'LA Close'!A:B,2,FALSE)</f>
        <v>DAUBENEY PRIMARY SCHOOL</v>
      </c>
      <c r="C10" s="344">
        <v>865947.34</v>
      </c>
      <c r="D10" s="344"/>
      <c r="E10" s="344"/>
      <c r="F10" s="344"/>
      <c r="G10" s="344">
        <f t="shared" si="0"/>
        <v>865947.34</v>
      </c>
      <c r="H10" s="345">
        <v>96745.699999999255</v>
      </c>
      <c r="I10" s="344">
        <v>4185088.1</v>
      </c>
      <c r="J10" s="344">
        <v>4230619.7699999996</v>
      </c>
      <c r="K10" s="344">
        <v>149315.64000000001</v>
      </c>
      <c r="L10" s="344">
        <v>149315.64000000001</v>
      </c>
      <c r="M10" s="345">
        <v>512927.92000000039</v>
      </c>
      <c r="N10" s="345">
        <v>530805.51999999955</v>
      </c>
    </row>
    <row r="11" spans="1:14" x14ac:dyDescent="0.25">
      <c r="A11" s="155" t="s">
        <v>416</v>
      </c>
      <c r="B11" s="136" t="str">
        <f>VLOOKUP(A11,'LA Close'!A:B,2,FALSE)</f>
        <v>DE BEAUVOIR PRIMARY SCHOOL</v>
      </c>
      <c r="C11" s="344">
        <v>140417.85000000003</v>
      </c>
      <c r="D11" s="344">
        <v>32957.75</v>
      </c>
      <c r="E11" s="344"/>
      <c r="F11" s="344"/>
      <c r="G11" s="344">
        <f t="shared" si="0"/>
        <v>173375.60000000003</v>
      </c>
      <c r="H11" s="136"/>
      <c r="I11" s="344">
        <v>1483091.88</v>
      </c>
      <c r="J11" s="344">
        <v>1425240.3399999999</v>
      </c>
      <c r="K11" s="344">
        <v>19235.03</v>
      </c>
      <c r="L11" s="344">
        <v>0</v>
      </c>
      <c r="M11" s="136"/>
      <c r="N11" s="136"/>
    </row>
    <row r="12" spans="1:14" x14ac:dyDescent="0.25">
      <c r="A12" s="155" t="s">
        <v>418</v>
      </c>
      <c r="B12" s="136" t="str">
        <f>VLOOKUP(A12,'LA Close'!A:B,2,FALSE)</f>
        <v>GAINSBOROUGH PRIMARY SCHOOL</v>
      </c>
      <c r="C12" s="344">
        <v>164636.60999999996</v>
      </c>
      <c r="D12" s="344">
        <v>36954.089999999997</v>
      </c>
      <c r="E12" s="344"/>
      <c r="F12" s="344"/>
      <c r="G12" s="344">
        <f t="shared" si="0"/>
        <v>201590.69999999995</v>
      </c>
      <c r="H12" s="344">
        <v>10574.550000000047</v>
      </c>
      <c r="I12" s="344">
        <v>2653726.3199999998</v>
      </c>
      <c r="J12" s="344">
        <v>2510550.12</v>
      </c>
      <c r="K12" s="344">
        <v>21652.16</v>
      </c>
      <c r="L12" s="344">
        <v>0</v>
      </c>
      <c r="M12" s="364">
        <v>451402.63</v>
      </c>
      <c r="N12" s="364">
        <v>431970.39</v>
      </c>
    </row>
    <row r="13" spans="1:14" x14ac:dyDescent="0.25">
      <c r="A13" s="155" t="s">
        <v>440</v>
      </c>
      <c r="B13" s="136" t="str">
        <f>VLOOKUP(A13,'LA Close'!A:B,2,FALSE)</f>
        <v>GRASMERE JM&amp;I SCHOOL</v>
      </c>
      <c r="C13" s="344">
        <v>-149621.76999999999</v>
      </c>
      <c r="D13" s="344">
        <v>0</v>
      </c>
      <c r="E13" s="344">
        <v>21418.74</v>
      </c>
      <c r="F13" s="344"/>
      <c r="G13" s="344">
        <f t="shared" si="0"/>
        <v>-128203.02999999998</v>
      </c>
      <c r="H13" s="136"/>
      <c r="I13" s="344">
        <v>1616108.79</v>
      </c>
      <c r="J13" s="344">
        <v>1747983.1</v>
      </c>
      <c r="K13" s="344">
        <v>20838.099999999999</v>
      </c>
      <c r="L13" s="344">
        <v>0</v>
      </c>
      <c r="M13" s="136"/>
      <c r="N13" s="136"/>
    </row>
    <row r="14" spans="1:14" x14ac:dyDescent="0.25">
      <c r="A14" s="155" t="s">
        <v>442</v>
      </c>
      <c r="B14" s="136" t="str">
        <f>VLOOKUP(A14,'LA Close'!A:B,2,FALSE)</f>
        <v>HARRINGTON HILL PRIMARY SCHOOL</v>
      </c>
      <c r="C14" s="344">
        <v>259540.9</v>
      </c>
      <c r="D14" s="344">
        <v>29063.919999999998</v>
      </c>
      <c r="E14" s="344">
        <v>49484.44</v>
      </c>
      <c r="F14" s="344"/>
      <c r="G14" s="344">
        <f t="shared" si="0"/>
        <v>338089.26</v>
      </c>
      <c r="H14" s="136"/>
      <c r="I14" s="344">
        <v>1964570.3099999998</v>
      </c>
      <c r="J14" s="344">
        <v>2197732.7600000002</v>
      </c>
      <c r="K14" s="344">
        <v>21786.799999999999</v>
      </c>
      <c r="L14" s="344">
        <v>0</v>
      </c>
      <c r="M14" s="136"/>
      <c r="N14" s="136"/>
    </row>
    <row r="15" spans="1:14" x14ac:dyDescent="0.25">
      <c r="A15" s="155" t="s">
        <v>444</v>
      </c>
      <c r="B15" s="136" t="str">
        <f>VLOOKUP(A15,'LA Close'!A:B,2,FALSE)</f>
        <v>HOLMLEIGH PRIMARY SCHOOL</v>
      </c>
      <c r="C15" s="344">
        <v>-309775.25</v>
      </c>
      <c r="D15" s="344">
        <v>86468.41</v>
      </c>
      <c r="E15" s="344">
        <v>5476.3</v>
      </c>
      <c r="F15" s="344">
        <v>4235.18</v>
      </c>
      <c r="G15" s="344">
        <f t="shared" si="0"/>
        <v>-213595.36000000002</v>
      </c>
      <c r="H15" s="136"/>
      <c r="I15" s="344">
        <v>1817977.7999999998</v>
      </c>
      <c r="J15" s="344">
        <v>1727768.27</v>
      </c>
      <c r="K15" s="344">
        <v>20838.099999999999</v>
      </c>
      <c r="L15" s="344">
        <v>0</v>
      </c>
      <c r="M15" s="136"/>
      <c r="N15" s="136"/>
    </row>
    <row r="16" spans="1:14" x14ac:dyDescent="0.25">
      <c r="A16" s="155" t="s">
        <v>420</v>
      </c>
      <c r="B16" s="136" t="str">
        <f>VLOOKUP(A16,'LA Close'!A:B,2,FALSE)</f>
        <v>HOLY TRINITY CofE PRIMARY SCHOOL</v>
      </c>
      <c r="C16" s="344">
        <v>44184.594000000216</v>
      </c>
      <c r="D16" s="344"/>
      <c r="E16" s="344"/>
      <c r="F16" s="344"/>
      <c r="G16" s="344">
        <f t="shared" si="0"/>
        <v>44184.594000000216</v>
      </c>
      <c r="H16" s="344">
        <v>184040.22599999979</v>
      </c>
      <c r="I16" s="344">
        <v>2877076.3600000003</v>
      </c>
      <c r="J16" s="344">
        <v>2873491.9699999997</v>
      </c>
      <c r="K16" s="344"/>
      <c r="L16" s="344"/>
      <c r="M16" s="344">
        <v>18918165.149999999</v>
      </c>
      <c r="N16" s="345">
        <v>18861909.760000002</v>
      </c>
    </row>
    <row r="17" spans="1:19" x14ac:dyDescent="0.25">
      <c r="A17" s="155" t="s">
        <v>446</v>
      </c>
      <c r="B17" s="136" t="str">
        <f>VLOOKUP(A17,'LA Close'!A:B,2,FALSE)</f>
        <v>JUBILEE PRIMARY SCHOOL</v>
      </c>
      <c r="C17" s="344">
        <v>139037.70000000001</v>
      </c>
      <c r="D17" s="344">
        <v>0</v>
      </c>
      <c r="E17" s="344">
        <v>26078.12</v>
      </c>
      <c r="F17" s="344"/>
      <c r="G17" s="344">
        <f t="shared" si="0"/>
        <v>165115.82</v>
      </c>
      <c r="H17" s="345">
        <v>151691.77000000235</v>
      </c>
      <c r="I17" s="344">
        <v>3367758.16</v>
      </c>
      <c r="J17" s="344">
        <v>3299028.13</v>
      </c>
      <c r="K17" s="344">
        <v>27331.8</v>
      </c>
      <c r="L17" s="344">
        <v>3275</v>
      </c>
      <c r="M17" s="345">
        <v>1299087.8900000006</v>
      </c>
      <c r="N17" s="345">
        <v>1279559.8699999992</v>
      </c>
    </row>
    <row r="18" spans="1:19" x14ac:dyDescent="0.25">
      <c r="A18" s="155" t="s">
        <v>407</v>
      </c>
      <c r="B18" s="136" t="str">
        <f>VLOOKUP(A18,'LA Close'!A:B,2,FALSE)</f>
        <v>LEAP FEDERATION</v>
      </c>
      <c r="C18" s="344">
        <v>505865.31</v>
      </c>
      <c r="D18" s="344">
        <v>24579.35</v>
      </c>
      <c r="E18" s="344">
        <v>0</v>
      </c>
      <c r="F18" s="344">
        <v>-307250.11</v>
      </c>
      <c r="G18" s="344">
        <f t="shared" si="0"/>
        <v>223194.55000000005</v>
      </c>
      <c r="H18" s="136"/>
      <c r="I18" s="344">
        <v>8600671.1600000001</v>
      </c>
      <c r="J18" s="344">
        <v>8953474.4800000042</v>
      </c>
      <c r="K18" s="344">
        <v>50886.47</v>
      </c>
      <c r="L18" s="344">
        <v>26307.13</v>
      </c>
      <c r="M18" s="136"/>
      <c r="N18" s="136"/>
      <c r="O18" t="s">
        <v>422</v>
      </c>
      <c r="P18" t="str">
        <f>+B22</f>
        <v>MORNINGSIDE PRIMARY SCHOOL</v>
      </c>
    </row>
    <row r="19" spans="1:19" x14ac:dyDescent="0.25">
      <c r="A19" s="155" t="s">
        <v>414</v>
      </c>
      <c r="B19" s="136" t="str">
        <f>VLOOKUP(A19,'LA Close'!A:B,2,FALSE)</f>
        <v>LAURISTON PRIMARY SCHOOL</v>
      </c>
      <c r="C19" s="344">
        <v>-235977.33</v>
      </c>
      <c r="D19" s="344">
        <v>0</v>
      </c>
      <c r="E19" s="344">
        <v>25865.24</v>
      </c>
      <c r="F19" s="344"/>
      <c r="G19" s="344">
        <f t="shared" si="0"/>
        <v>-210112.09</v>
      </c>
      <c r="H19" s="136"/>
      <c r="I19" s="344">
        <v>2933570.2099999995</v>
      </c>
      <c r="J19" s="344">
        <v>3045545.49</v>
      </c>
      <c r="K19" s="344">
        <v>57012.44</v>
      </c>
      <c r="L19" s="344">
        <v>47880.72</v>
      </c>
      <c r="M19" s="136"/>
      <c r="N19" s="136"/>
      <c r="P19" s="155" t="s">
        <v>509</v>
      </c>
      <c r="Q19" s="155" t="s">
        <v>510</v>
      </c>
      <c r="R19" s="155" t="s">
        <v>511</v>
      </c>
      <c r="S19" s="155" t="s">
        <v>141</v>
      </c>
    </row>
    <row r="20" spans="1:19" x14ac:dyDescent="0.25">
      <c r="A20" s="155" t="s">
        <v>448</v>
      </c>
      <c r="B20" s="136" t="str">
        <f>VLOOKUP(A20,'LA Close'!A:B,2,FALSE)</f>
        <v>LONDON FIELDS PRIMARY SCHOOL</v>
      </c>
      <c r="C20" s="344">
        <v>51288.639999999999</v>
      </c>
      <c r="D20" s="344"/>
      <c r="E20" s="344"/>
      <c r="F20" s="344"/>
      <c r="G20" s="344">
        <f t="shared" si="0"/>
        <v>51288.639999999999</v>
      </c>
      <c r="H20" s="136"/>
      <c r="I20" s="344">
        <v>3409565.78</v>
      </c>
      <c r="J20" s="344">
        <v>3572330.4500000007</v>
      </c>
      <c r="K20" s="344">
        <v>50144.639999999999</v>
      </c>
      <c r="L20" s="344">
        <v>50144.639999999999</v>
      </c>
      <c r="M20" s="136"/>
      <c r="N20" s="136"/>
      <c r="O20" t="s">
        <v>507</v>
      </c>
      <c r="P20" s="283">
        <f>+'LA Close'!E21</f>
        <v>435726.85</v>
      </c>
      <c r="Q20" s="283">
        <f>+'LA Close'!G21</f>
        <v>41954.329999999994</v>
      </c>
      <c r="R20" s="283">
        <f>+'LA Close'!F21</f>
        <v>26846.449999999604</v>
      </c>
      <c r="S20" s="334">
        <f>SUM(P20:R20)</f>
        <v>504527.6299999996</v>
      </c>
    </row>
    <row r="21" spans="1:19" x14ac:dyDescent="0.25">
      <c r="A21" s="155" t="s">
        <v>450</v>
      </c>
      <c r="B21" s="136" t="str">
        <f>VLOOKUP(A21,'LA Close'!A:B,2,FALSE)</f>
        <v>MILLFIELDS COMMUNITY PRIMARY SCHOOL</v>
      </c>
      <c r="C21" s="344">
        <v>-262047.45</v>
      </c>
      <c r="D21" s="344">
        <v>25239.52</v>
      </c>
      <c r="E21" s="344">
        <v>34464.22</v>
      </c>
      <c r="F21" s="344">
        <v>-227163.26</v>
      </c>
      <c r="G21" s="344">
        <f t="shared" si="0"/>
        <v>-429506.97000000003</v>
      </c>
      <c r="H21" s="345">
        <v>-29405.969999999739</v>
      </c>
      <c r="I21" s="344">
        <v>5396075.8099999987</v>
      </c>
      <c r="J21" s="344">
        <v>5609142.5199999996</v>
      </c>
      <c r="K21" s="344">
        <v>34464.22</v>
      </c>
      <c r="L21" s="344">
        <v>0</v>
      </c>
      <c r="M21" s="345">
        <v>425000</v>
      </c>
      <c r="N21" s="345"/>
      <c r="O21" t="s">
        <v>508</v>
      </c>
      <c r="P21" s="283">
        <f>+F22+C22</f>
        <v>435726.85</v>
      </c>
      <c r="Q21" s="283">
        <f>+D22</f>
        <v>41954.329999999994</v>
      </c>
      <c r="R21" s="283"/>
      <c r="S21" s="334">
        <f>SUM(P21:R21)</f>
        <v>477681.18</v>
      </c>
    </row>
    <row r="22" spans="1:19" x14ac:dyDescent="0.25">
      <c r="A22" s="155" t="s">
        <v>422</v>
      </c>
      <c r="B22" s="136" t="str">
        <f>VLOOKUP(A22,'LA Close'!A:B,2,FALSE)</f>
        <v>MORNINGSIDE PRIMARY SCHOOL</v>
      </c>
      <c r="C22" s="344">
        <v>435726.85</v>
      </c>
      <c r="D22" s="344">
        <v>41954.329999999994</v>
      </c>
      <c r="E22" s="344"/>
      <c r="F22" s="344"/>
      <c r="G22" s="344">
        <f t="shared" si="0"/>
        <v>477681.18</v>
      </c>
      <c r="H22" s="321">
        <v>26846.450000000012</v>
      </c>
      <c r="I22" s="344">
        <v>3716558.1399999997</v>
      </c>
      <c r="J22" s="344">
        <v>3784593.4799999995</v>
      </c>
      <c r="K22" s="344">
        <v>27898.51</v>
      </c>
      <c r="L22" s="344"/>
      <c r="M22" s="364">
        <v>405882.67</v>
      </c>
      <c r="N22" s="364">
        <v>434664.65</v>
      </c>
      <c r="P22" s="335">
        <f>+P20-P21</f>
        <v>0</v>
      </c>
      <c r="Q22" s="335">
        <f t="shared" ref="Q22:S22" si="1">+Q20-Q21</f>
        <v>0</v>
      </c>
      <c r="R22" s="335">
        <f t="shared" si="1"/>
        <v>26846.449999999604</v>
      </c>
      <c r="S22" s="335">
        <f t="shared" si="1"/>
        <v>26846.449999999604</v>
      </c>
    </row>
    <row r="23" spans="1:19" x14ac:dyDescent="0.25">
      <c r="A23" s="155">
        <v>2042864</v>
      </c>
      <c r="B23" s="136" t="str">
        <f>VLOOKUP(A23,'LA Close'!A:B,2,FALSE)</f>
        <v>NEW WAVE FEDERATION</v>
      </c>
      <c r="C23" s="344">
        <v>904798.86</v>
      </c>
      <c r="D23" s="344"/>
      <c r="E23" s="344">
        <v>56533.93</v>
      </c>
      <c r="F23" s="344"/>
      <c r="G23" s="344">
        <f t="shared" si="0"/>
        <v>961332.79</v>
      </c>
      <c r="H23" s="136"/>
      <c r="I23" s="344">
        <v>13269048.77</v>
      </c>
      <c r="J23" s="344">
        <v>13943849.809999997</v>
      </c>
      <c r="K23" s="344">
        <v>90223.66</v>
      </c>
      <c r="L23" s="344">
        <v>33689.730000000003</v>
      </c>
      <c r="M23" s="345"/>
      <c r="N23" s="365"/>
    </row>
    <row r="24" spans="1:19" x14ac:dyDescent="0.25">
      <c r="A24" s="155" t="s">
        <v>452</v>
      </c>
      <c r="B24" s="136" t="str">
        <f>VLOOKUP(A24,'LA Close'!A:B,2,FALSE)</f>
        <v>NIGHTINGALE PRIMARY SCHOOL</v>
      </c>
      <c r="C24" s="344">
        <v>205632.04</v>
      </c>
      <c r="D24" s="344">
        <v>20587.62</v>
      </c>
      <c r="E24" s="344">
        <v>0</v>
      </c>
      <c r="F24" s="344">
        <v>-67515.7</v>
      </c>
      <c r="G24" s="344">
        <f t="shared" si="0"/>
        <v>158703.96000000002</v>
      </c>
      <c r="H24" s="136"/>
      <c r="I24" s="344">
        <v>2075079.4</v>
      </c>
      <c r="J24" s="344">
        <v>2092751.2300000007</v>
      </c>
      <c r="K24" s="344">
        <v>20587.62</v>
      </c>
      <c r="L24" s="344">
        <v>0</v>
      </c>
      <c r="M24" s="136"/>
      <c r="N24" s="136"/>
    </row>
    <row r="25" spans="1:19" x14ac:dyDescent="0.25">
      <c r="A25" s="155" t="s">
        <v>454</v>
      </c>
      <c r="B25" s="136" t="str">
        <f>VLOOKUP(A25,'LA Close'!A:B,2,FALSE)</f>
        <v>OUR LADY &amp; ST JOSEPH JMI SCHOOL</v>
      </c>
      <c r="C25" s="344">
        <v>63068.39</v>
      </c>
      <c r="D25" s="344"/>
      <c r="E25" s="344"/>
      <c r="F25" s="344"/>
      <c r="G25" s="344">
        <f t="shared" si="0"/>
        <v>63068.39</v>
      </c>
      <c r="H25" s="136"/>
      <c r="I25" s="344">
        <v>1662544.39</v>
      </c>
      <c r="J25" s="344">
        <v>1679861.0700000003</v>
      </c>
      <c r="K25" s="344">
        <v>0</v>
      </c>
      <c r="L25" s="344">
        <v>0</v>
      </c>
      <c r="M25" s="136"/>
      <c r="N25" s="136"/>
    </row>
    <row r="26" spans="1:19" x14ac:dyDescent="0.25">
      <c r="A26" s="155" t="s">
        <v>456</v>
      </c>
      <c r="B26" s="136" t="str">
        <f>VLOOKUP(A26,'LA Close'!A:B,2,FALSE)</f>
        <v>PARKWOOD PRIMARY SCHOOL</v>
      </c>
      <c r="C26" s="344">
        <v>-239904.48</v>
      </c>
      <c r="D26" s="344">
        <v>0</v>
      </c>
      <c r="E26" s="344">
        <v>32678.17</v>
      </c>
      <c r="F26" s="344"/>
      <c r="G26" s="344">
        <f t="shared" si="0"/>
        <v>-207226.31</v>
      </c>
      <c r="H26" s="136"/>
      <c r="I26" s="344">
        <v>1664999.95</v>
      </c>
      <c r="J26" s="344">
        <v>1620177.72</v>
      </c>
      <c r="K26" s="344">
        <v>20249.48</v>
      </c>
      <c r="L26" s="344">
        <v>324.77999999999997</v>
      </c>
      <c r="M26" s="136"/>
      <c r="N26" s="136"/>
    </row>
    <row r="27" spans="1:19" x14ac:dyDescent="0.25">
      <c r="A27" s="155" t="s">
        <v>458</v>
      </c>
      <c r="B27" s="136" t="str">
        <f>VLOOKUP(A27,'LA Close'!A:B,2,FALSE)</f>
        <v>PRINCESS MAY PRIMARY SCHOOL</v>
      </c>
      <c r="C27" s="344">
        <v>29630.35</v>
      </c>
      <c r="D27" s="344">
        <v>0</v>
      </c>
      <c r="E27" s="344">
        <v>24178.89</v>
      </c>
      <c r="F27" s="344"/>
      <c r="G27" s="344">
        <f t="shared" si="0"/>
        <v>53809.24</v>
      </c>
      <c r="H27" s="136"/>
      <c r="I27" s="344">
        <v>2306645.2400000007</v>
      </c>
      <c r="J27" s="344">
        <v>2301962.7499999995</v>
      </c>
      <c r="K27" s="344">
        <v>24178.89</v>
      </c>
      <c r="L27" s="344">
        <v>0</v>
      </c>
      <c r="M27" s="136"/>
      <c r="N27" s="136"/>
    </row>
    <row r="28" spans="1:19" x14ac:dyDescent="0.25">
      <c r="A28" s="155" t="s">
        <v>460</v>
      </c>
      <c r="B28" s="136" t="str">
        <f>VLOOKUP(A28,'LA Close'!A:B,2,FALSE)</f>
        <v>QUEENSBRIDGE INFANTS SCHOOL</v>
      </c>
      <c r="C28" s="344">
        <v>35914.949999999997</v>
      </c>
      <c r="D28" s="344">
        <v>0</v>
      </c>
      <c r="E28" s="344">
        <v>44424.24</v>
      </c>
      <c r="F28" s="344"/>
      <c r="G28" s="344">
        <f t="shared" si="0"/>
        <v>80339.19</v>
      </c>
      <c r="H28" s="345">
        <v>-20012.699999999255</v>
      </c>
      <c r="I28" s="344">
        <v>3717652.64</v>
      </c>
      <c r="J28" s="344">
        <v>3732666.6100000003</v>
      </c>
      <c r="K28" s="344">
        <v>27385.03</v>
      </c>
      <c r="L28" s="344">
        <v>0</v>
      </c>
      <c r="M28" s="345">
        <v>1430017.8399999994</v>
      </c>
      <c r="N28" s="345">
        <v>1380090.12</v>
      </c>
    </row>
    <row r="29" spans="1:19" x14ac:dyDescent="0.25">
      <c r="A29" s="155" t="s">
        <v>462</v>
      </c>
      <c r="B29" s="136" t="str">
        <f>VLOOKUP(A29,'LA Close'!A:B,2,FALSE)</f>
        <v>RANDAL CREMER JMI SCHOOL</v>
      </c>
      <c r="C29" s="344">
        <v>467928.73</v>
      </c>
      <c r="D29" s="344">
        <v>23261.5</v>
      </c>
      <c r="E29" s="344">
        <v>0</v>
      </c>
      <c r="F29" s="344">
        <v>-157896.67000000001</v>
      </c>
      <c r="G29" s="344">
        <f t="shared" si="0"/>
        <v>333293.55999999994</v>
      </c>
      <c r="H29" s="136"/>
      <c r="I29" s="344">
        <v>2681855.5200000005</v>
      </c>
      <c r="J29" s="344">
        <v>2589379.5500000007</v>
      </c>
      <c r="K29" s="344">
        <v>23261.5</v>
      </c>
      <c r="L29" s="344">
        <v>0</v>
      </c>
      <c r="M29" s="136"/>
      <c r="N29" s="136"/>
    </row>
    <row r="30" spans="1:19" x14ac:dyDescent="0.25">
      <c r="A30" s="155" t="s">
        <v>464</v>
      </c>
      <c r="B30" s="136" t="str">
        <f>VLOOKUP(A30,'LA Close'!A:B,2,FALSE)</f>
        <v>RUSHMORE PRIMARY SCHOOL</v>
      </c>
      <c r="C30" s="344">
        <v>121235.15</v>
      </c>
      <c r="D30" s="344">
        <v>50192.37</v>
      </c>
      <c r="E30" s="344">
        <v>0</v>
      </c>
      <c r="F30" s="344">
        <v>82734.64</v>
      </c>
      <c r="G30" s="344">
        <f t="shared" si="0"/>
        <v>254162.15999999997</v>
      </c>
      <c r="H30" s="136"/>
      <c r="I30" s="344">
        <v>3592079.5700000003</v>
      </c>
      <c r="J30" s="344">
        <v>3655517.1399999992</v>
      </c>
      <c r="K30" s="344">
        <v>28102.02</v>
      </c>
      <c r="L30" s="344">
        <v>21998.13</v>
      </c>
      <c r="M30" s="136"/>
      <c r="N30" s="136"/>
    </row>
    <row r="31" spans="1:19" x14ac:dyDescent="0.25">
      <c r="A31" s="155" t="s">
        <v>466</v>
      </c>
      <c r="B31" s="136" t="str">
        <f>VLOOKUP(A31,'LA Close'!A:B,2,FALSE)</f>
        <v>SAINT DOMINIC'S RC PRIMARY SCHOOL</v>
      </c>
      <c r="C31" s="344">
        <v>-271155.59000000003</v>
      </c>
      <c r="D31" s="344"/>
      <c r="E31" s="45">
        <v>47907.72</v>
      </c>
      <c r="F31" s="344"/>
      <c r="G31" s="344">
        <f t="shared" si="0"/>
        <v>-223247.87000000002</v>
      </c>
      <c r="H31" s="136"/>
      <c r="I31" s="344">
        <v>2541041.8999999994</v>
      </c>
      <c r="J31" s="344">
        <v>2874127.2800000003</v>
      </c>
      <c r="K31" s="344">
        <v>50005.919999999998</v>
      </c>
      <c r="L31" s="344">
        <v>2098.1999999999998</v>
      </c>
      <c r="M31" s="136"/>
      <c r="N31" s="136"/>
    </row>
    <row r="32" spans="1:19" x14ac:dyDescent="0.25">
      <c r="A32" s="155" t="s">
        <v>468</v>
      </c>
      <c r="B32" s="136" t="str">
        <f>VLOOKUP(A32,'LA Close'!A:B,2,FALSE)</f>
        <v>SAINT SCHOLASTICA'S RC PRIMARY SCHOOL</v>
      </c>
      <c r="C32" s="344">
        <v>203417.22</v>
      </c>
      <c r="D32" s="344">
        <v>0</v>
      </c>
      <c r="E32" s="344">
        <v>0</v>
      </c>
      <c r="F32" s="344">
        <v>-4990.21</v>
      </c>
      <c r="G32" s="344">
        <f t="shared" si="0"/>
        <v>198427.01</v>
      </c>
      <c r="H32" s="136"/>
      <c r="I32" s="344">
        <v>1926944.1700000002</v>
      </c>
      <c r="J32" s="344">
        <v>1859769.9399999992</v>
      </c>
      <c r="K32" s="344">
        <v>77172</v>
      </c>
      <c r="L32" s="344">
        <v>77172</v>
      </c>
      <c r="M32" s="136"/>
      <c r="N32" s="136"/>
    </row>
    <row r="33" spans="1:14" x14ac:dyDescent="0.25">
      <c r="A33" s="155" t="s">
        <v>412</v>
      </c>
      <c r="B33" s="136" t="str">
        <f>VLOOKUP(A33,'LA Close'!A:B,2,FALSE)</f>
        <v>SEBRIGHT PRIMARY SCHOOL</v>
      </c>
      <c r="C33" s="344">
        <v>289763.65999999997</v>
      </c>
      <c r="D33" s="344"/>
      <c r="E33" s="344"/>
      <c r="F33" s="344"/>
      <c r="G33" s="344">
        <f t="shared" si="0"/>
        <v>289763.65999999997</v>
      </c>
      <c r="H33" s="345">
        <v>63166.689999999478</v>
      </c>
      <c r="I33" s="344">
        <v>3755025.06</v>
      </c>
      <c r="J33" s="344">
        <v>3675439.52</v>
      </c>
      <c r="K33" s="344">
        <v>49530.19</v>
      </c>
      <c r="L33" s="344">
        <v>49530.19</v>
      </c>
      <c r="M33" s="345">
        <v>1616752.3400000003</v>
      </c>
      <c r="N33" s="345">
        <v>1664056.1500000004</v>
      </c>
    </row>
    <row r="34" spans="1:14" x14ac:dyDescent="0.25">
      <c r="A34" s="155" t="s">
        <v>470</v>
      </c>
      <c r="B34" s="136" t="str">
        <f>VLOOKUP(A34,'LA Close'!A:B,2,FALSE)</f>
        <v>SHOREDITCH PARK PRIMARY</v>
      </c>
      <c r="C34" s="344">
        <v>1210687.8700000001</v>
      </c>
      <c r="D34" s="344"/>
      <c r="E34" s="344">
        <v>42572.07</v>
      </c>
      <c r="F34" s="344"/>
      <c r="G34" s="344">
        <f t="shared" si="0"/>
        <v>1253259.9400000002</v>
      </c>
      <c r="H34" s="136"/>
      <c r="I34" s="344">
        <v>3891363.26</v>
      </c>
      <c r="J34" s="344">
        <v>3794681.6399999992</v>
      </c>
      <c r="K34" s="344">
        <v>27100.1</v>
      </c>
      <c r="L34" s="344">
        <v>27898.02</v>
      </c>
      <c r="M34" s="136"/>
      <c r="N34" s="136"/>
    </row>
    <row r="35" spans="1:14" x14ac:dyDescent="0.25">
      <c r="A35" s="155" t="s">
        <v>472</v>
      </c>
      <c r="B35" s="136" t="str">
        <f>VLOOKUP(A35,'LA Close'!A:B,2,FALSE)</f>
        <v>SIMON MARKS PRIMARY SCHOOL</v>
      </c>
      <c r="C35" s="344">
        <v>-24703.86</v>
      </c>
      <c r="D35" s="344">
        <v>1347.53</v>
      </c>
      <c r="E35" s="344">
        <v>68298.289999999994</v>
      </c>
      <c r="F35" s="344">
        <v>0</v>
      </c>
      <c r="G35" s="344">
        <f t="shared" si="0"/>
        <v>44941.959999999992</v>
      </c>
      <c r="H35" s="136"/>
      <c r="I35" s="344">
        <v>1152959.7299999997</v>
      </c>
      <c r="J35" s="344">
        <v>1080849.2799999998</v>
      </c>
      <c r="K35" s="344">
        <v>18853.150000000001</v>
      </c>
      <c r="L35" s="344">
        <v>22782.239999999998</v>
      </c>
      <c r="M35" s="345"/>
      <c r="N35" s="136"/>
    </row>
    <row r="36" spans="1:14" x14ac:dyDescent="0.25">
      <c r="A36" s="155" t="s">
        <v>474</v>
      </c>
      <c r="B36" s="136" t="str">
        <f>VLOOKUP(A36,'LA Close'!A:B,2,FALSE)</f>
        <v>SIR THOMAS ABNEY PRIMARY SCHOOL</v>
      </c>
      <c r="C36" s="344">
        <v>140098.84</v>
      </c>
      <c r="D36" s="344">
        <v>24589.040000000001</v>
      </c>
      <c r="E36" s="344">
        <v>0</v>
      </c>
      <c r="F36" s="344">
        <v>-172962.5</v>
      </c>
      <c r="G36" s="344">
        <f t="shared" si="0"/>
        <v>-8274.6199999999953</v>
      </c>
      <c r="H36" s="136"/>
      <c r="I36" s="344">
        <v>2644620.5299999998</v>
      </c>
      <c r="J36" s="344">
        <v>2871223.9999999995</v>
      </c>
      <c r="K36" s="344">
        <v>24589.040000000001</v>
      </c>
      <c r="L36" s="344">
        <v>0</v>
      </c>
      <c r="M36" s="136"/>
      <c r="N36" s="136"/>
    </row>
    <row r="37" spans="1:14" x14ac:dyDescent="0.25">
      <c r="A37" s="155" t="s">
        <v>424</v>
      </c>
      <c r="B37" s="136" t="str">
        <f>VLOOKUP(A37,'LA Close'!A:B,2,FALSE)</f>
        <v>SPRINGFIELD COMMUNITY PRIMARY SCHOOL</v>
      </c>
      <c r="C37" s="344">
        <v>166859.37</v>
      </c>
      <c r="D37" s="344">
        <v>31541.119999999999</v>
      </c>
      <c r="E37" s="344"/>
      <c r="F37" s="344"/>
      <c r="G37" s="344">
        <f t="shared" si="0"/>
        <v>198400.49</v>
      </c>
      <c r="H37" s="136"/>
      <c r="I37" s="344">
        <v>1775720.39</v>
      </c>
      <c r="J37" s="344">
        <v>1906929.85</v>
      </c>
      <c r="K37" s="344">
        <v>20687.82</v>
      </c>
      <c r="L37" s="344"/>
      <c r="M37" s="136"/>
      <c r="N37" s="136"/>
    </row>
    <row r="38" spans="1:14" x14ac:dyDescent="0.25">
      <c r="A38" s="155" t="s">
        <v>426</v>
      </c>
      <c r="B38" s="136" t="str">
        <f>VLOOKUP(A38,'LA Close'!A:B,2,FALSE)</f>
        <v>ST. JOHN &amp; ST. JAMES CofE PRIMARY SCHOOL</v>
      </c>
      <c r="C38" s="344">
        <v>-7.2759576141834259E-12</v>
      </c>
      <c r="D38" s="344"/>
      <c r="E38" s="344"/>
      <c r="F38" s="344"/>
      <c r="G38" s="344">
        <f t="shared" si="0"/>
        <v>-7.2759576141834259E-12</v>
      </c>
      <c r="H38" s="136"/>
      <c r="I38" s="344">
        <v>1968980.1500000001</v>
      </c>
      <c r="J38" s="344">
        <v>1984830</v>
      </c>
      <c r="K38" s="344"/>
      <c r="L38" s="344"/>
      <c r="M38" s="136"/>
      <c r="N38" s="136"/>
    </row>
    <row r="39" spans="1:14" x14ac:dyDescent="0.25">
      <c r="A39" s="155" t="s">
        <v>476</v>
      </c>
      <c r="B39" s="136" t="str">
        <f>VLOOKUP(A39,'LA Close'!A:B,2,FALSE)</f>
        <v>ST. JOHN OF JERUSALEM CE PRIMARY SCHOOL</v>
      </c>
      <c r="C39" s="344">
        <v>218682.76</v>
      </c>
      <c r="D39" s="344"/>
      <c r="E39" s="344"/>
      <c r="F39" s="344"/>
      <c r="G39" s="344">
        <f t="shared" si="0"/>
        <v>218682.76</v>
      </c>
      <c r="H39" s="136"/>
      <c r="I39" s="344">
        <v>1372392.02</v>
      </c>
      <c r="J39" s="344">
        <v>1338248.2799999998</v>
      </c>
      <c r="K39" s="344">
        <v>0</v>
      </c>
      <c r="L39" s="344">
        <v>0</v>
      </c>
      <c r="M39" s="136"/>
      <c r="N39" s="136"/>
    </row>
    <row r="40" spans="1:14" x14ac:dyDescent="0.25">
      <c r="A40" s="155" t="s">
        <v>428</v>
      </c>
      <c r="B40" s="136" t="str">
        <f>VLOOKUP(A40,'LA Close'!A:B,2,FALSE)</f>
        <v>ST. JOHN THE BAPTIST PRIMARY SCHOOL</v>
      </c>
      <c r="C40" s="344">
        <v>213547.81</v>
      </c>
      <c r="D40" s="344"/>
      <c r="E40" s="344"/>
      <c r="F40" s="344"/>
      <c r="G40" s="344">
        <f t="shared" si="0"/>
        <v>213547.81</v>
      </c>
      <c r="H40" s="136"/>
      <c r="I40" s="344">
        <v>2804054.81</v>
      </c>
      <c r="J40" s="344">
        <v>2777258.7700000005</v>
      </c>
      <c r="K40" s="344"/>
      <c r="L40" s="344"/>
      <c r="M40" s="136"/>
      <c r="N40" s="136"/>
    </row>
    <row r="41" spans="1:14" x14ac:dyDescent="0.25">
      <c r="A41" s="155" t="s">
        <v>478</v>
      </c>
      <c r="B41" s="136" t="str">
        <f>VLOOKUP(A41,'LA Close'!A:B,2,FALSE)</f>
        <v>ST. MARY'S CofE PRIMARY SCHOOL</v>
      </c>
      <c r="C41" s="344">
        <v>-23136.799999999999</v>
      </c>
      <c r="D41" s="344">
        <v>0</v>
      </c>
      <c r="E41" s="344">
        <v>0</v>
      </c>
      <c r="F41" s="344">
        <v>29167.439999999999</v>
      </c>
      <c r="G41" s="344">
        <f t="shared" si="0"/>
        <v>6030.6399999999994</v>
      </c>
      <c r="H41" s="136"/>
      <c r="I41" s="344">
        <v>1547927.06</v>
      </c>
      <c r="J41" s="344">
        <v>1564766.9100000004</v>
      </c>
      <c r="K41" s="344">
        <v>0</v>
      </c>
      <c r="L41" s="344">
        <v>0</v>
      </c>
      <c r="M41" s="136"/>
      <c r="N41" s="136"/>
    </row>
    <row r="42" spans="1:14" x14ac:dyDescent="0.25">
      <c r="A42" s="155" t="s">
        <v>430</v>
      </c>
      <c r="B42" s="136" t="str">
        <f>VLOOKUP(A42,'LA Close'!A:B,2,FALSE)</f>
        <v>ST. MATTHIAS PRIMARY SCHOOL</v>
      </c>
      <c r="C42" s="344">
        <v>307930.49</v>
      </c>
      <c r="D42" s="344"/>
      <c r="E42" s="344"/>
      <c r="F42" s="344"/>
      <c r="G42" s="344">
        <f t="shared" si="0"/>
        <v>307930.49</v>
      </c>
      <c r="H42" s="136"/>
      <c r="I42" s="344">
        <v>1683194.6900000002</v>
      </c>
      <c r="J42" s="344">
        <v>1655285.71</v>
      </c>
      <c r="K42" s="344"/>
      <c r="L42" s="344"/>
      <c r="M42" s="136"/>
      <c r="N42" s="136"/>
    </row>
    <row r="43" spans="1:14" x14ac:dyDescent="0.25">
      <c r="A43" s="155" t="s">
        <v>480</v>
      </c>
      <c r="B43" s="136" t="str">
        <f>VLOOKUP(A43,'LA Close'!A:B,2,FALSE)</f>
        <v>ST. MONICA'S RC PRIMARY SCHOOL</v>
      </c>
      <c r="C43" s="344">
        <v>-265277.65000000002</v>
      </c>
      <c r="D43" s="344">
        <v>0</v>
      </c>
      <c r="E43" s="344">
        <v>0</v>
      </c>
      <c r="F43" s="344">
        <v>198641.25</v>
      </c>
      <c r="G43" s="344">
        <f t="shared" si="0"/>
        <v>-66636.400000000023</v>
      </c>
      <c r="H43" s="136"/>
      <c r="I43" s="344">
        <v>1681589.8399999999</v>
      </c>
      <c r="J43" s="344">
        <v>1746586.68</v>
      </c>
      <c r="K43" s="344">
        <v>22000</v>
      </c>
      <c r="L43" s="344">
        <v>22000</v>
      </c>
      <c r="M43" s="136"/>
      <c r="N43" s="136"/>
    </row>
    <row r="44" spans="1:14" x14ac:dyDescent="0.25">
      <c r="A44" s="155" t="s">
        <v>482</v>
      </c>
      <c r="B44" s="136" t="str">
        <f>VLOOKUP(A44,'LA Close'!A:B,2,FALSE)</f>
        <v>ST. PAULS WITH ST. MICHAELS PRIMARY SCHO</v>
      </c>
      <c r="C44" s="344">
        <v>459999.81</v>
      </c>
      <c r="D44" s="344"/>
      <c r="E44" s="344"/>
      <c r="F44" s="344">
        <v>157.87</v>
      </c>
      <c r="G44" s="344">
        <f t="shared" si="0"/>
        <v>460157.68</v>
      </c>
      <c r="H44" s="136"/>
      <c r="I44" s="344">
        <v>1691276.07</v>
      </c>
      <c r="J44" s="344">
        <v>1856452.2899999996</v>
      </c>
      <c r="K44" s="344">
        <v>0</v>
      </c>
      <c r="L44" s="344">
        <v>0</v>
      </c>
      <c r="M44" s="136"/>
      <c r="N44" s="136"/>
    </row>
    <row r="45" spans="1:14" x14ac:dyDescent="0.25">
      <c r="A45" s="155" t="s">
        <v>403</v>
      </c>
      <c r="B45" s="136" t="str">
        <f>VLOOKUP(A45,'LA Close'!A:B,2,FALSE)</f>
        <v>THOMAS FAIRCHILD COMMUNITY SCHOOL</v>
      </c>
      <c r="C45" s="344">
        <v>-227121.24</v>
      </c>
      <c r="D45" s="344">
        <v>0</v>
      </c>
      <c r="E45" s="344">
        <v>0</v>
      </c>
      <c r="F45" s="344">
        <v>-12058.25</v>
      </c>
      <c r="G45" s="344">
        <f t="shared" si="0"/>
        <v>-239179.49</v>
      </c>
      <c r="H45" s="345">
        <v>-6871.3799999998882</v>
      </c>
      <c r="I45" s="344">
        <v>2314681.1</v>
      </c>
      <c r="J45" s="344">
        <v>2291156.3299999996</v>
      </c>
      <c r="K45" s="344">
        <v>81526.06</v>
      </c>
      <c r="L45" s="344">
        <v>81526.06</v>
      </c>
      <c r="M45" s="364"/>
      <c r="N45" s="364"/>
    </row>
    <row r="46" spans="1:14" x14ac:dyDescent="0.25">
      <c r="A46" s="155" t="s">
        <v>484</v>
      </c>
      <c r="B46" s="136" t="str">
        <f>VLOOKUP(A46,'LA Close'!A:B,2,FALSE)</f>
        <v>OLDHILL PRIMARY SCHOOL</v>
      </c>
      <c r="C46" s="344">
        <v>-542557.1</v>
      </c>
      <c r="D46" s="344">
        <v>0</v>
      </c>
      <c r="E46" s="344">
        <v>27849.37</v>
      </c>
      <c r="F46" s="344"/>
      <c r="G46" s="344">
        <f t="shared" si="0"/>
        <v>-514707.73</v>
      </c>
      <c r="H46" s="345">
        <v>-88447.319999999832</v>
      </c>
      <c r="I46" s="344">
        <v>3018413.26</v>
      </c>
      <c r="J46" s="344">
        <v>3326821.1400000015</v>
      </c>
      <c r="K46" s="344">
        <v>24526.42</v>
      </c>
      <c r="L46" s="344">
        <v>0</v>
      </c>
      <c r="M46" s="345">
        <v>1546792.7399999993</v>
      </c>
      <c r="N46" s="345">
        <v>1589894.8600000003</v>
      </c>
    </row>
    <row r="47" spans="1:14" x14ac:dyDescent="0.25">
      <c r="A47" s="155">
        <v>2042450</v>
      </c>
      <c r="B47" s="136" t="str">
        <f>VLOOKUP(A47,'LA Close'!A:B,2,FALSE)</f>
        <v>VIRIDIS FEDERATION</v>
      </c>
      <c r="C47" s="344">
        <v>1479363.44</v>
      </c>
      <c r="D47" s="344">
        <v>0</v>
      </c>
      <c r="E47" s="344">
        <v>0</v>
      </c>
      <c r="F47" s="344">
        <v>-575743.13</v>
      </c>
      <c r="G47" s="344">
        <f t="shared" si="0"/>
        <v>903620.30999999994</v>
      </c>
      <c r="H47" s="345"/>
      <c r="I47" s="344">
        <v>10809131.480000004</v>
      </c>
      <c r="J47" s="344">
        <v>11040853.689999998</v>
      </c>
      <c r="K47" s="344">
        <v>115910.68999999999</v>
      </c>
      <c r="L47" s="344">
        <v>115910.69</v>
      </c>
      <c r="M47" s="345"/>
      <c r="N47" s="345"/>
    </row>
    <row r="48" spans="1:14" x14ac:dyDescent="0.25">
      <c r="A48" s="155" t="s">
        <v>485</v>
      </c>
      <c r="B48" s="136" t="str">
        <f>VLOOKUP(A48,'LA Close'!A:B,2,FALSE)</f>
        <v>WILLIAM PATTEN PRIMARY SCHOOL</v>
      </c>
      <c r="C48" s="344">
        <v>-586.91</v>
      </c>
      <c r="D48" s="344">
        <v>7491.72</v>
      </c>
      <c r="E48" s="344">
        <v>0</v>
      </c>
      <c r="F48" s="344">
        <v>10958.15</v>
      </c>
      <c r="G48" s="344">
        <f t="shared" si="0"/>
        <v>17862.96</v>
      </c>
      <c r="H48" s="136"/>
      <c r="I48" s="344">
        <v>3254062.9</v>
      </c>
      <c r="J48" s="344">
        <v>3527580.2199999997</v>
      </c>
      <c r="K48" s="344">
        <v>27482.09</v>
      </c>
      <c r="L48" s="344">
        <v>45520.26</v>
      </c>
      <c r="M48" s="136"/>
      <c r="N48" s="136"/>
    </row>
    <row r="49" spans="1:14" x14ac:dyDescent="0.25">
      <c r="A49" s="155">
        <v>2044714</v>
      </c>
      <c r="B49" s="136" t="str">
        <f>VLOOKUP(A49,'LA Close'!A:B,2,FALSE)</f>
        <v>CARDINAL POLE RC SCHOOL</v>
      </c>
      <c r="C49" s="344">
        <v>1972778.99</v>
      </c>
      <c r="D49" s="344"/>
      <c r="E49" s="344"/>
      <c r="F49" s="344"/>
      <c r="G49" s="344">
        <f t="shared" si="0"/>
        <v>1972778.99</v>
      </c>
      <c r="H49" s="136"/>
      <c r="I49" s="344">
        <v>10598394.100000001</v>
      </c>
      <c r="J49" s="344">
        <v>10685208.170000002</v>
      </c>
      <c r="K49" s="344">
        <v>1062509.33</v>
      </c>
      <c r="L49" s="344">
        <v>1062509.33</v>
      </c>
      <c r="M49" s="136"/>
      <c r="N49" s="136"/>
    </row>
    <row r="50" spans="1:14" x14ac:dyDescent="0.25">
      <c r="A50" s="155">
        <v>2044283</v>
      </c>
      <c r="B50" s="136" t="str">
        <f>VLOOKUP(A50,'LA Close'!A:B,2,FALSE)</f>
        <v>HAGGERSTON SCHOOL</v>
      </c>
      <c r="C50" s="344">
        <v>385559.74</v>
      </c>
      <c r="D50" s="344">
        <v>83.66</v>
      </c>
      <c r="E50" s="344">
        <v>41089.07</v>
      </c>
      <c r="F50" s="344"/>
      <c r="G50" s="344">
        <f t="shared" si="0"/>
        <v>426732.47</v>
      </c>
      <c r="H50" s="136"/>
      <c r="I50" s="344">
        <v>10564696.180000002</v>
      </c>
      <c r="J50" s="344">
        <v>10540664.709999999</v>
      </c>
      <c r="K50" s="344">
        <v>52601.57</v>
      </c>
      <c r="L50" s="344">
        <v>11512.5</v>
      </c>
      <c r="M50" s="136"/>
      <c r="N50" s="136"/>
    </row>
    <row r="51" spans="1:14" x14ac:dyDescent="0.25">
      <c r="A51" s="155">
        <v>2044641</v>
      </c>
      <c r="B51" s="136" t="str">
        <f>VLOOKUP(A51,'LA Close'!A:B,2,FALSE)</f>
        <v>OUR LADY'S CATHOLIC HIGH SCHOOL</v>
      </c>
      <c r="C51" s="344">
        <v>354023.69</v>
      </c>
      <c r="D51" s="344">
        <v>59815.96</v>
      </c>
      <c r="E51" s="344"/>
      <c r="F51" s="344"/>
      <c r="G51" s="344">
        <f t="shared" si="0"/>
        <v>413839.65</v>
      </c>
      <c r="H51" s="136"/>
      <c r="I51" s="344">
        <v>6549274.8599999994</v>
      </c>
      <c r="J51" s="344">
        <v>6164853.9699999988</v>
      </c>
      <c r="K51" s="344">
        <v>55080.639999999999</v>
      </c>
      <c r="L51" s="344">
        <v>10156.969999999999</v>
      </c>
      <c r="M51" s="136"/>
      <c r="N51" s="365"/>
    </row>
    <row r="52" spans="1:14" x14ac:dyDescent="0.25">
      <c r="A52" s="155">
        <v>2044310</v>
      </c>
      <c r="B52" s="136" t="str">
        <f>VLOOKUP(A52,'LA Close'!A:B,2,FALSE)</f>
        <v>STOKE NEWINGTON SECONDARY SCHOOL</v>
      </c>
      <c r="C52" s="344">
        <v>891805.43</v>
      </c>
      <c r="D52" s="344"/>
      <c r="E52" s="344">
        <v>64151.66</v>
      </c>
      <c r="F52" s="344"/>
      <c r="G52" s="344">
        <f t="shared" si="0"/>
        <v>955957.09000000008</v>
      </c>
      <c r="H52" s="136"/>
      <c r="I52" s="344">
        <v>15000893.989999998</v>
      </c>
      <c r="J52" s="344">
        <v>14863774.370000001</v>
      </c>
      <c r="K52" s="344">
        <v>81336.66</v>
      </c>
      <c r="L52" s="344">
        <v>17185</v>
      </c>
      <c r="M52" s="136"/>
      <c r="N52" s="136"/>
    </row>
    <row r="53" spans="1:14" x14ac:dyDescent="0.25">
      <c r="A53" s="155">
        <v>2044697</v>
      </c>
      <c r="B53" s="136" t="str">
        <f>VLOOKUP(A53,'LA Close'!A:B,2,FALSE)</f>
        <v>THE URSWICK SCHOOL</v>
      </c>
      <c r="C53" s="344">
        <v>1304149.03</v>
      </c>
      <c r="D53" s="344">
        <v>0</v>
      </c>
      <c r="E53" s="344">
        <v>0</v>
      </c>
      <c r="F53" s="344">
        <v>-73551.62</v>
      </c>
      <c r="G53" s="344">
        <f t="shared" si="0"/>
        <v>1230597.4100000001</v>
      </c>
      <c r="H53" s="136"/>
      <c r="I53" s="344">
        <v>9596901.2899999991</v>
      </c>
      <c r="J53" s="344">
        <v>9302058.0800000001</v>
      </c>
      <c r="K53" s="344">
        <v>0</v>
      </c>
      <c r="L53" s="344">
        <v>0</v>
      </c>
      <c r="M53" s="136"/>
      <c r="N53" s="136"/>
    </row>
    <row r="54" spans="1:14" x14ac:dyDescent="0.25">
      <c r="A54" s="155">
        <v>2044318</v>
      </c>
      <c r="B54" s="136" t="str">
        <f>VLOOKUP(A54,'LA Close'!A:B,2,FALSE)</f>
        <v>YESODEY HATORAH SECONDARY GIRLS SCHOOL</v>
      </c>
      <c r="C54" s="344">
        <v>39923.43</v>
      </c>
      <c r="D54" s="344">
        <v>32333.23</v>
      </c>
      <c r="E54" s="344"/>
      <c r="F54" s="344"/>
      <c r="G54" s="344">
        <f t="shared" si="0"/>
        <v>72256.66</v>
      </c>
      <c r="H54" s="136"/>
      <c r="I54" s="344">
        <v>3369902.5999999996</v>
      </c>
      <c r="J54" s="344">
        <v>3342911.1499999994</v>
      </c>
      <c r="K54" s="344">
        <v>32162.66</v>
      </c>
      <c r="L54" s="344">
        <v>1580</v>
      </c>
      <c r="M54" s="364"/>
      <c r="N54" s="365"/>
    </row>
    <row r="55" spans="1:14" x14ac:dyDescent="0.25">
      <c r="A55" s="155">
        <v>2047097</v>
      </c>
      <c r="B55" s="136" t="str">
        <f>VLOOKUP(A55,'LA Close'!A:B,2,FALSE)</f>
        <v>STORMONT HOUSE SCHOOL</v>
      </c>
      <c r="C55" s="344">
        <v>140162.79</v>
      </c>
      <c r="D55" s="344">
        <v>36053</v>
      </c>
      <c r="E55" s="344">
        <v>25339.8</v>
      </c>
      <c r="F55" s="344"/>
      <c r="G55" s="344">
        <f t="shared" si="0"/>
        <v>201555.59</v>
      </c>
      <c r="H55" s="136"/>
      <c r="I55" s="344">
        <v>3941461.77</v>
      </c>
      <c r="J55" s="344">
        <v>4061092.5999999996</v>
      </c>
      <c r="K55" s="344">
        <v>27834.799999999999</v>
      </c>
      <c r="L55" s="344">
        <v>2495</v>
      </c>
      <c r="M55" s="136"/>
      <c r="N55" s="136"/>
    </row>
    <row r="56" spans="1:14" x14ac:dyDescent="0.25">
      <c r="A56" s="155">
        <v>2047161</v>
      </c>
      <c r="B56" s="136" t="str">
        <f>VLOOKUP(A56,'LA Close'!A:B,2,FALSE)</f>
        <v>THE GARDEN SCHOOL</v>
      </c>
      <c r="C56" s="344">
        <v>-305855.43</v>
      </c>
      <c r="D56" s="344">
        <v>29222.16</v>
      </c>
      <c r="E56" s="344"/>
      <c r="F56" s="344"/>
      <c r="G56" s="344">
        <f t="shared" si="0"/>
        <v>-276633.27</v>
      </c>
      <c r="H56" s="136"/>
      <c r="I56" s="344">
        <v>7142363.7299999986</v>
      </c>
      <c r="J56" s="344">
        <v>7740276.120000001</v>
      </c>
      <c r="K56" s="344">
        <v>281767.67999999999</v>
      </c>
      <c r="L56" s="344">
        <v>252545.89</v>
      </c>
      <c r="M56" s="136"/>
      <c r="N56" s="136"/>
    </row>
    <row r="57" spans="1:14" x14ac:dyDescent="0.25">
      <c r="A57" s="155">
        <v>2047171</v>
      </c>
      <c r="B57" s="136" t="str">
        <f>VLOOKUP(A57,'LA Close'!A:B,2,FALSE)</f>
        <v>ICKBURGH SCHOOL</v>
      </c>
      <c r="C57" s="344">
        <v>31422.86</v>
      </c>
      <c r="D57" s="344"/>
      <c r="E57" s="344"/>
      <c r="F57" s="344"/>
      <c r="G57" s="344">
        <f t="shared" si="0"/>
        <v>31422.86</v>
      </c>
      <c r="H57" s="136"/>
      <c r="I57" s="344">
        <v>6067225.4999999991</v>
      </c>
      <c r="J57" s="344">
        <v>6321998.3099999996</v>
      </c>
      <c r="K57" s="344">
        <v>32192.799999999999</v>
      </c>
      <c r="L57" s="344">
        <v>32192.799999999999</v>
      </c>
      <c r="M57" s="136"/>
      <c r="N57" s="136"/>
    </row>
    <row r="59" spans="1:14" x14ac:dyDescent="0.25">
      <c r="A59" t="s">
        <v>399</v>
      </c>
      <c r="C59" s="362">
        <f>SUM(C2:C58)</f>
        <v>13650563.093999997</v>
      </c>
      <c r="D59" s="362">
        <f>SUM(D2:D58)</f>
        <v>637873.16</v>
      </c>
      <c r="E59" s="362">
        <f>SUM(E2:E58)</f>
        <v>783760.11</v>
      </c>
      <c r="F59" s="362">
        <f>SUM(F2:F58)</f>
        <v>-1021753.5700000001</v>
      </c>
      <c r="G59" s="362">
        <f>SUM(C59:F59)</f>
        <v>14050442.793999996</v>
      </c>
      <c r="H59" s="362">
        <f>SUM(H2:H58)</f>
        <v>662310.32600000151</v>
      </c>
      <c r="I59" s="362">
        <f>SUM(I2:I58)</f>
        <v>215357698.85000002</v>
      </c>
      <c r="J59" s="362">
        <f>SUM(J2:J58)</f>
        <v>218840181.39000002</v>
      </c>
      <c r="K59" s="362">
        <f>SUM(K2:K58)</f>
        <v>3118953.12</v>
      </c>
      <c r="L59" s="362">
        <f>SUM(L2:L58)</f>
        <v>2274384.7999999998</v>
      </c>
      <c r="M59" s="362">
        <f t="shared" ref="M59:N59" si="2">SUM(M2:M58)</f>
        <v>27185929.899999999</v>
      </c>
      <c r="N59" s="362">
        <f t="shared" si="2"/>
        <v>26693426.57</v>
      </c>
    </row>
    <row r="60" spans="1:14" x14ac:dyDescent="0.25">
      <c r="A60" t="s">
        <v>400</v>
      </c>
      <c r="D60" s="45">
        <f>SUM(D2:D58)</f>
        <v>637873.16</v>
      </c>
      <c r="E60" s="45">
        <f>SUM(E2:E58)</f>
        <v>783760.11</v>
      </c>
      <c r="G60" s="45">
        <f>SUM(C60:F60)</f>
        <v>1421633.27</v>
      </c>
    </row>
    <row r="61" spans="1:14" x14ac:dyDescent="0.25">
      <c r="M61" s="282"/>
      <c r="N61" s="282"/>
    </row>
  </sheetData>
  <protectedRanges>
    <protectedRange sqref="A66:A72" name="Range1"/>
  </protectedRanges>
  <sortState ref="A49:BY54">
    <sortCondition ref="B49:B5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YE Statement (School &amp; CC)</vt:lpstr>
      <vt:lpstr>School List</vt:lpstr>
      <vt:lpstr>VAT Reconciliation</vt:lpstr>
      <vt:lpstr>LA Close</vt:lpstr>
      <vt:lpstr>balances</vt:lpstr>
      <vt:lpstr>'VAT Reconciliation'!Print_Area</vt:lpstr>
      <vt:lpstr>'YE Statement (School &amp; CC)'!Print_Area</vt:lpstr>
    </vt:vector>
  </TitlesOfParts>
  <Company>Hackney Learning Trust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Oosthuizen</dc:creator>
  <cp:lastModifiedBy>Norman Planter</cp:lastModifiedBy>
  <cp:lastPrinted>2023-02-23T10:15:25Z</cp:lastPrinted>
  <dcterms:created xsi:type="dcterms:W3CDTF">2016-03-21T16:08:46Z</dcterms:created>
  <dcterms:modified xsi:type="dcterms:W3CDTF">2024-02-19T09:49:18Z</dcterms:modified>
</cp:coreProperties>
</file>